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20775" windowHeight="9405" activeTab="2"/>
  </bookViews>
  <sheets>
    <sheet name="Score Grid" sheetId="1" r:id="rId1"/>
    <sheet name="Score Entry" sheetId="2" r:id="rId2"/>
    <sheet name="Rotation" sheetId="3" r:id="rId3"/>
    <sheet name="Read Me" sheetId="4" state="hidden" r:id="rId4"/>
    <sheet name="Scratch" sheetId="5" r:id="rId5"/>
    <sheet name="RP Forms" sheetId="6" r:id="rId6"/>
  </sheets>
  <calcPr calcId="125725"/>
</workbook>
</file>

<file path=xl/calcChain.xml><?xml version="1.0" encoding="utf-8"?>
<calcChain xmlns="http://schemas.openxmlformats.org/spreadsheetml/2006/main">
  <c r="G176" i="5"/>
  <c r="F176"/>
  <c r="E176"/>
  <c r="D176"/>
  <c r="C176"/>
  <c r="B176"/>
  <c r="G175"/>
  <c r="F175"/>
  <c r="E175"/>
  <c r="D175"/>
  <c r="C175"/>
  <c r="B175"/>
  <c r="G174"/>
  <c r="F174"/>
  <c r="E174"/>
  <c r="D174"/>
  <c r="C174"/>
  <c r="B174"/>
  <c r="G173"/>
  <c r="F173"/>
  <c r="E173"/>
  <c r="D173"/>
  <c r="C173"/>
  <c r="B173"/>
  <c r="G172"/>
  <c r="F172"/>
  <c r="E172"/>
  <c r="D172"/>
  <c r="C172"/>
  <c r="B172"/>
  <c r="G171"/>
  <c r="F171"/>
  <c r="E171"/>
  <c r="D171"/>
  <c r="C171"/>
  <c r="B171"/>
  <c r="G170"/>
  <c r="F170"/>
  <c r="E170"/>
  <c r="D170"/>
  <c r="C170"/>
  <c r="B170"/>
  <c r="G169"/>
  <c r="F169"/>
  <c r="E169"/>
  <c r="D169"/>
  <c r="C169"/>
  <c r="B169"/>
  <c r="G168"/>
  <c r="F168"/>
  <c r="E168"/>
  <c r="D168"/>
  <c r="C168"/>
  <c r="B168"/>
  <c r="G167"/>
  <c r="F167"/>
  <c r="E167"/>
  <c r="D167"/>
  <c r="C167"/>
  <c r="B167"/>
  <c r="G166"/>
  <c r="F166"/>
  <c r="E166"/>
  <c r="D166"/>
  <c r="C166"/>
  <c r="B166"/>
  <c r="G165"/>
  <c r="F165"/>
  <c r="E165"/>
  <c r="D165"/>
  <c r="C165"/>
  <c r="B165"/>
  <c r="G164"/>
  <c r="F164"/>
  <c r="E164"/>
  <c r="D164"/>
  <c r="C164"/>
  <c r="B164"/>
  <c r="A163"/>
  <c r="G159"/>
  <c r="F159"/>
  <c r="E159"/>
  <c r="D159"/>
  <c r="C159"/>
  <c r="B159"/>
  <c r="G158"/>
  <c r="F158"/>
  <c r="E158"/>
  <c r="D158"/>
  <c r="C158"/>
  <c r="B158"/>
  <c r="G157"/>
  <c r="F157"/>
  <c r="E157"/>
  <c r="D157"/>
  <c r="C157"/>
  <c r="B157"/>
  <c r="G156"/>
  <c r="F156"/>
  <c r="E156"/>
  <c r="D156"/>
  <c r="C156"/>
  <c r="B156"/>
  <c r="G155"/>
  <c r="F155"/>
  <c r="E155"/>
  <c r="D155"/>
  <c r="C155"/>
  <c r="B155"/>
  <c r="G154"/>
  <c r="F154"/>
  <c r="E154"/>
  <c r="D154"/>
  <c r="C154"/>
  <c r="B154"/>
  <c r="G153"/>
  <c r="F153"/>
  <c r="E153"/>
  <c r="D153"/>
  <c r="C153"/>
  <c r="B153"/>
  <c r="A152"/>
  <c r="G148"/>
  <c r="F148"/>
  <c r="E148"/>
  <c r="D148"/>
  <c r="C148"/>
  <c r="B148"/>
  <c r="G147"/>
  <c r="F147"/>
  <c r="E147"/>
  <c r="D147"/>
  <c r="C147"/>
  <c r="B147"/>
  <c r="G146"/>
  <c r="F146"/>
  <c r="E146"/>
  <c r="D146"/>
  <c r="C146"/>
  <c r="B146"/>
  <c r="G145"/>
  <c r="F145"/>
  <c r="E145"/>
  <c r="D145"/>
  <c r="C145"/>
  <c r="B145"/>
  <c r="G144"/>
  <c r="F144"/>
  <c r="E144"/>
  <c r="D144"/>
  <c r="C144"/>
  <c r="B144"/>
  <c r="G143"/>
  <c r="F143"/>
  <c r="E143"/>
  <c r="D143"/>
  <c r="C143"/>
  <c r="B143"/>
  <c r="G142"/>
  <c r="F142"/>
  <c r="E142"/>
  <c r="D142"/>
  <c r="C142"/>
  <c r="B142"/>
  <c r="G141"/>
  <c r="F141"/>
  <c r="E141"/>
  <c r="D141"/>
  <c r="C141"/>
  <c r="B141"/>
  <c r="G140"/>
  <c r="F140"/>
  <c r="E140"/>
  <c r="D140"/>
  <c r="C140"/>
  <c r="B140"/>
  <c r="G139"/>
  <c r="F139"/>
  <c r="E139"/>
  <c r="D139"/>
  <c r="C139"/>
  <c r="B139"/>
  <c r="G138"/>
  <c r="F138"/>
  <c r="E138"/>
  <c r="D138"/>
  <c r="C138"/>
  <c r="B138"/>
  <c r="G137"/>
  <c r="F137"/>
  <c r="E137"/>
  <c r="D137"/>
  <c r="C137"/>
  <c r="B137"/>
  <c r="G136"/>
  <c r="F136"/>
  <c r="E136"/>
  <c r="D136"/>
  <c r="C136"/>
  <c r="B136"/>
  <c r="A135"/>
  <c r="G131"/>
  <c r="F131"/>
  <c r="E131"/>
  <c r="D131"/>
  <c r="C131"/>
  <c r="B131"/>
  <c r="G130"/>
  <c r="F130"/>
  <c r="E130"/>
  <c r="D130"/>
  <c r="C130"/>
  <c r="B130"/>
  <c r="G129"/>
  <c r="F129"/>
  <c r="E129"/>
  <c r="D129"/>
  <c r="C129"/>
  <c r="B129"/>
  <c r="G128"/>
  <c r="F128"/>
  <c r="E128"/>
  <c r="D128"/>
  <c r="C128"/>
  <c r="B128"/>
  <c r="G127"/>
  <c r="F127"/>
  <c r="E127"/>
  <c r="D127"/>
  <c r="C127"/>
  <c r="B127"/>
  <c r="G126"/>
  <c r="F126"/>
  <c r="E126"/>
  <c r="D126"/>
  <c r="C126"/>
  <c r="B126"/>
  <c r="G125"/>
  <c r="F125"/>
  <c r="E125"/>
  <c r="D125"/>
  <c r="C125"/>
  <c r="B125"/>
  <c r="A124"/>
  <c r="G120"/>
  <c r="F120"/>
  <c r="E120"/>
  <c r="D120"/>
  <c r="C120"/>
  <c r="B120"/>
  <c r="G119"/>
  <c r="F119"/>
  <c r="E119"/>
  <c r="D119"/>
  <c r="C119"/>
  <c r="B119"/>
  <c r="G118"/>
  <c r="F118"/>
  <c r="E118"/>
  <c r="D118"/>
  <c r="C118"/>
  <c r="B118"/>
  <c r="G117"/>
  <c r="F117"/>
  <c r="E117"/>
  <c r="D117"/>
  <c r="C117"/>
  <c r="B117"/>
  <c r="G116"/>
  <c r="F116"/>
  <c r="E116"/>
  <c r="D116"/>
  <c r="C116"/>
  <c r="B116"/>
  <c r="G115"/>
  <c r="F115"/>
  <c r="E115"/>
  <c r="D115"/>
  <c r="C115"/>
  <c r="B115"/>
  <c r="G114"/>
  <c r="F114"/>
  <c r="E114"/>
  <c r="D114"/>
  <c r="C114"/>
  <c r="B114"/>
  <c r="G113"/>
  <c r="F113"/>
  <c r="E113"/>
  <c r="D113"/>
  <c r="C113"/>
  <c r="B113"/>
  <c r="G112"/>
  <c r="F112"/>
  <c r="E112"/>
  <c r="D112"/>
  <c r="C112"/>
  <c r="B112"/>
  <c r="G111"/>
  <c r="F111"/>
  <c r="E111"/>
  <c r="D111"/>
  <c r="C111"/>
  <c r="B111"/>
  <c r="G110"/>
  <c r="F110"/>
  <c r="E110"/>
  <c r="D110"/>
  <c r="C110"/>
  <c r="B110"/>
  <c r="G109"/>
  <c r="F109"/>
  <c r="E109"/>
  <c r="D109"/>
  <c r="C109"/>
  <c r="B109"/>
  <c r="G108"/>
  <c r="F108"/>
  <c r="E108"/>
  <c r="D108"/>
  <c r="C108"/>
  <c r="B108"/>
  <c r="A107"/>
  <c r="G103"/>
  <c r="F103"/>
  <c r="E103"/>
  <c r="D103"/>
  <c r="C103"/>
  <c r="B103"/>
  <c r="G102"/>
  <c r="F102"/>
  <c r="E102"/>
  <c r="D102"/>
  <c r="C102"/>
  <c r="B102"/>
  <c r="G101"/>
  <c r="F101"/>
  <c r="E101"/>
  <c r="D101"/>
  <c r="C101"/>
  <c r="B101"/>
  <c r="G100"/>
  <c r="F100"/>
  <c r="E100"/>
  <c r="D100"/>
  <c r="C100"/>
  <c r="B100"/>
  <c r="G99"/>
  <c r="F99"/>
  <c r="E99"/>
  <c r="D99"/>
  <c r="C99"/>
  <c r="B99"/>
  <c r="G98"/>
  <c r="F98"/>
  <c r="E98"/>
  <c r="D98"/>
  <c r="C98"/>
  <c r="B98"/>
  <c r="G97"/>
  <c r="F97"/>
  <c r="E97"/>
  <c r="D97"/>
  <c r="C97"/>
  <c r="B97"/>
  <c r="G96"/>
  <c r="F96"/>
  <c r="E96"/>
  <c r="D96"/>
  <c r="C96"/>
  <c r="B96"/>
  <c r="G95"/>
  <c r="F95"/>
  <c r="E95"/>
  <c r="D95"/>
  <c r="C95"/>
  <c r="B95"/>
  <c r="G94"/>
  <c r="F94"/>
  <c r="E94"/>
  <c r="D94"/>
  <c r="C94"/>
  <c r="B94"/>
  <c r="G93"/>
  <c r="F93"/>
  <c r="E93"/>
  <c r="D93"/>
  <c r="C93"/>
  <c r="B93"/>
  <c r="G92"/>
  <c r="F92"/>
  <c r="E92"/>
  <c r="D92"/>
  <c r="C92"/>
  <c r="B92"/>
  <c r="G91"/>
  <c r="F91"/>
  <c r="E91"/>
  <c r="D91"/>
  <c r="C91"/>
  <c r="B91"/>
  <c r="A90"/>
  <c r="G86"/>
  <c r="F86"/>
  <c r="E86"/>
  <c r="D86"/>
  <c r="C86"/>
  <c r="B86"/>
  <c r="G85"/>
  <c r="F85"/>
  <c r="E85"/>
  <c r="D85"/>
  <c r="C85"/>
  <c r="B85"/>
  <c r="G84"/>
  <c r="F84"/>
  <c r="E84"/>
  <c r="D84"/>
  <c r="C84"/>
  <c r="B84"/>
  <c r="G83"/>
  <c r="F83"/>
  <c r="E83"/>
  <c r="D83"/>
  <c r="C83"/>
  <c r="B83"/>
  <c r="G82"/>
  <c r="F82"/>
  <c r="E82"/>
  <c r="D82"/>
  <c r="C82"/>
  <c r="B82"/>
  <c r="G81"/>
  <c r="F81"/>
  <c r="E81"/>
  <c r="D81"/>
  <c r="C81"/>
  <c r="B81"/>
  <c r="G80"/>
  <c r="F80"/>
  <c r="E80"/>
  <c r="D80"/>
  <c r="C80"/>
  <c r="B80"/>
  <c r="G79"/>
  <c r="F79"/>
  <c r="E79"/>
  <c r="D79"/>
  <c r="C79"/>
  <c r="B79"/>
  <c r="G78"/>
  <c r="F78"/>
  <c r="E78"/>
  <c r="D78"/>
  <c r="C78"/>
  <c r="B78"/>
  <c r="G77"/>
  <c r="F77"/>
  <c r="E77"/>
  <c r="D77"/>
  <c r="C77"/>
  <c r="B77"/>
  <c r="G76"/>
  <c r="F76"/>
  <c r="E76"/>
  <c r="D76"/>
  <c r="C76"/>
  <c r="B76"/>
  <c r="G75"/>
  <c r="F75"/>
  <c r="E75"/>
  <c r="D75"/>
  <c r="C75"/>
  <c r="B75"/>
  <c r="G74"/>
  <c r="F74"/>
  <c r="E74"/>
  <c r="D74"/>
  <c r="C74"/>
  <c r="B74"/>
  <c r="A73"/>
  <c r="G69"/>
  <c r="F69"/>
  <c r="E69"/>
  <c r="D69"/>
  <c r="C69"/>
  <c r="B69"/>
  <c r="G68"/>
  <c r="F68"/>
  <c r="E68"/>
  <c r="D68"/>
  <c r="C68"/>
  <c r="B68"/>
  <c r="G67"/>
  <c r="F67"/>
  <c r="E67"/>
  <c r="D67"/>
  <c r="C67"/>
  <c r="B67"/>
  <c r="G66"/>
  <c r="F66"/>
  <c r="E66"/>
  <c r="D66"/>
  <c r="C66"/>
  <c r="B66"/>
  <c r="G65"/>
  <c r="F65"/>
  <c r="E65"/>
  <c r="D65"/>
  <c r="C65"/>
  <c r="B65"/>
  <c r="G64"/>
  <c r="F64"/>
  <c r="E64"/>
  <c r="D64"/>
  <c r="C64"/>
  <c r="B64"/>
  <c r="G63"/>
  <c r="F63"/>
  <c r="E63"/>
  <c r="D63"/>
  <c r="C63"/>
  <c r="B63"/>
  <c r="G62"/>
  <c r="F62"/>
  <c r="E62"/>
  <c r="D62"/>
  <c r="C62"/>
  <c r="B62"/>
  <c r="G61"/>
  <c r="F61"/>
  <c r="E61"/>
  <c r="D61"/>
  <c r="C61"/>
  <c r="B61"/>
  <c r="G60"/>
  <c r="F60"/>
  <c r="E60"/>
  <c r="D60"/>
  <c r="C60"/>
  <c r="B60"/>
  <c r="G59"/>
  <c r="F59"/>
  <c r="E59"/>
  <c r="D59"/>
  <c r="C59"/>
  <c r="B59"/>
  <c r="G58"/>
  <c r="F58"/>
  <c r="E58"/>
  <c r="D58"/>
  <c r="C58"/>
  <c r="B58"/>
  <c r="G57"/>
  <c r="F57"/>
  <c r="E57"/>
  <c r="D57"/>
  <c r="C57"/>
  <c r="B57"/>
  <c r="G56"/>
  <c r="F56"/>
  <c r="E56"/>
  <c r="D56"/>
  <c r="C56"/>
  <c r="B56"/>
  <c r="G55"/>
  <c r="F55"/>
  <c r="E55"/>
  <c r="D55"/>
  <c r="C55"/>
  <c r="B55"/>
  <c r="G54"/>
  <c r="F54"/>
  <c r="E54"/>
  <c r="D54"/>
  <c r="C54"/>
  <c r="B54"/>
  <c r="G53"/>
  <c r="F53"/>
  <c r="E53"/>
  <c r="D53"/>
  <c r="C53"/>
  <c r="B53"/>
  <c r="G52"/>
  <c r="F52"/>
  <c r="E52"/>
  <c r="D52"/>
  <c r="C52"/>
  <c r="B52"/>
  <c r="G51"/>
  <c r="F51"/>
  <c r="E51"/>
  <c r="D51"/>
  <c r="C51"/>
  <c r="B51"/>
  <c r="G50"/>
  <c r="F50"/>
  <c r="E50"/>
  <c r="D50"/>
  <c r="C50"/>
  <c r="B50"/>
  <c r="G49"/>
  <c r="F49"/>
  <c r="E49"/>
  <c r="D49"/>
  <c r="C49"/>
  <c r="B49"/>
  <c r="G48"/>
  <c r="F48"/>
  <c r="E48"/>
  <c r="D48"/>
  <c r="C48"/>
  <c r="B48"/>
  <c r="G47"/>
  <c r="F47"/>
  <c r="E47"/>
  <c r="D47"/>
  <c r="C47"/>
  <c r="B47"/>
  <c r="G46"/>
  <c r="F46"/>
  <c r="E46"/>
  <c r="D46"/>
  <c r="C46"/>
  <c r="B46"/>
  <c r="G45"/>
  <c r="F45"/>
  <c r="E45"/>
  <c r="D45"/>
  <c r="C45"/>
  <c r="B45"/>
  <c r="G44"/>
  <c r="F44"/>
  <c r="E44"/>
  <c r="D44"/>
  <c r="C44"/>
  <c r="B44"/>
  <c r="G43"/>
  <c r="F43"/>
  <c r="E43"/>
  <c r="D43"/>
  <c r="C43"/>
  <c r="B43"/>
  <c r="G42"/>
  <c r="F42"/>
  <c r="E42"/>
  <c r="D42"/>
  <c r="C42"/>
  <c r="B42"/>
  <c r="G41"/>
  <c r="F41"/>
  <c r="E41"/>
  <c r="D41"/>
  <c r="C41"/>
  <c r="B41"/>
  <c r="G40"/>
  <c r="F40"/>
  <c r="E40"/>
  <c r="D40"/>
  <c r="C40"/>
  <c r="B40"/>
  <c r="G39"/>
  <c r="F39"/>
  <c r="E39"/>
  <c r="D39"/>
  <c r="C39"/>
  <c r="B39"/>
  <c r="G38"/>
  <c r="F38"/>
  <c r="E38"/>
  <c r="D38"/>
  <c r="C38"/>
  <c r="B38"/>
  <c r="G37"/>
  <c r="F37"/>
  <c r="E37"/>
  <c r="D37"/>
  <c r="C37"/>
  <c r="B37"/>
  <c r="G36"/>
  <c r="F36"/>
  <c r="E36"/>
  <c r="D36"/>
  <c r="C36"/>
  <c r="B36"/>
  <c r="G35"/>
  <c r="F35"/>
  <c r="E35"/>
  <c r="D35"/>
  <c r="C35"/>
  <c r="B35"/>
  <c r="G34"/>
  <c r="F34"/>
  <c r="E34"/>
  <c r="D34"/>
  <c r="C34"/>
  <c r="B34"/>
  <c r="G33"/>
  <c r="F33"/>
  <c r="E33"/>
  <c r="D33"/>
  <c r="C33"/>
  <c r="B33"/>
  <c r="G32"/>
  <c r="F32"/>
  <c r="E32"/>
  <c r="D32"/>
  <c r="C32"/>
  <c r="B32"/>
  <c r="G31"/>
  <c r="F31"/>
  <c r="E31"/>
  <c r="D31"/>
  <c r="C31"/>
  <c r="B31"/>
  <c r="G30"/>
  <c r="F30"/>
  <c r="E30"/>
  <c r="D30"/>
  <c r="C30"/>
  <c r="B30"/>
  <c r="G29"/>
  <c r="F29"/>
  <c r="E29"/>
  <c r="D29"/>
  <c r="C29"/>
  <c r="B29"/>
  <c r="G28"/>
  <c r="F28"/>
  <c r="E28"/>
  <c r="D28"/>
  <c r="C28"/>
  <c r="B28"/>
  <c r="G27"/>
  <c r="F27"/>
  <c r="E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B16"/>
  <c r="G15"/>
  <c r="F15"/>
  <c r="E15"/>
  <c r="D15"/>
  <c r="C15"/>
  <c r="B15"/>
  <c r="G14"/>
  <c r="F14"/>
  <c r="E14"/>
  <c r="D14"/>
  <c r="C14"/>
  <c r="B14"/>
  <c r="G13"/>
  <c r="F13"/>
  <c r="E13"/>
  <c r="D13"/>
  <c r="C13"/>
  <c r="B13"/>
  <c r="G12"/>
  <c r="F12"/>
  <c r="E12"/>
  <c r="D12"/>
  <c r="C12"/>
  <c r="B12"/>
  <c r="G11"/>
  <c r="F11"/>
  <c r="E11"/>
  <c r="D11"/>
  <c r="C11"/>
  <c r="B11"/>
  <c r="G10"/>
  <c r="F10"/>
  <c r="E10"/>
  <c r="D10"/>
  <c r="C10"/>
  <c r="B10"/>
  <c r="G9"/>
  <c r="F9"/>
  <c r="E9"/>
  <c r="D9"/>
  <c r="C9"/>
  <c r="B9"/>
  <c r="G8"/>
  <c r="F8"/>
  <c r="E8"/>
  <c r="D8"/>
  <c r="C8"/>
  <c r="B8"/>
  <c r="G7"/>
  <c r="F7"/>
  <c r="E7"/>
  <c r="D7"/>
  <c r="C7"/>
  <c r="B7"/>
  <c r="G6"/>
  <c r="F6"/>
  <c r="E6"/>
  <c r="D6"/>
  <c r="C6"/>
  <c r="B6"/>
  <c r="G5"/>
  <c r="F5"/>
  <c r="E5"/>
  <c r="D5"/>
  <c r="C5"/>
  <c r="B5"/>
  <c r="G4"/>
  <c r="F4"/>
  <c r="E4"/>
  <c r="D4"/>
  <c r="C4"/>
  <c r="B4"/>
  <c r="G3"/>
  <c r="F3"/>
  <c r="E3"/>
  <c r="D3"/>
  <c r="C3"/>
  <c r="B3"/>
  <c r="A2"/>
  <c r="L176" i="3"/>
  <c r="M176" s="1"/>
  <c r="N176" s="1"/>
  <c r="J176"/>
  <c r="AB176" i="2" s="1"/>
  <c r="E176" i="3"/>
  <c r="F176" s="1"/>
  <c r="G176" s="1"/>
  <c r="C176"/>
  <c r="U176" i="2" s="1"/>
  <c r="L175" i="3"/>
  <c r="M175" s="1"/>
  <c r="N175" s="1"/>
  <c r="J175"/>
  <c r="E175"/>
  <c r="F175" s="1"/>
  <c r="G175" s="1"/>
  <c r="C175"/>
  <c r="L174"/>
  <c r="M174" s="1"/>
  <c r="N174" s="1"/>
  <c r="J174"/>
  <c r="AB174" i="2" s="1"/>
  <c r="E174" i="3"/>
  <c r="F174" s="1"/>
  <c r="G174" s="1"/>
  <c r="C174"/>
  <c r="U174" i="2" s="1"/>
  <c r="L173" i="3"/>
  <c r="M173" s="1"/>
  <c r="N173" s="1"/>
  <c r="J173"/>
  <c r="E173"/>
  <c r="F173" s="1"/>
  <c r="G173" s="1"/>
  <c r="C173"/>
  <c r="L172"/>
  <c r="M172" s="1"/>
  <c r="N172" s="1"/>
  <c r="J172"/>
  <c r="AB172" i="2" s="1"/>
  <c r="E172" i="3"/>
  <c r="F172" s="1"/>
  <c r="G172" s="1"/>
  <c r="C172"/>
  <c r="U172" i="2" s="1"/>
  <c r="L171" i="3"/>
  <c r="M171" s="1"/>
  <c r="N171" s="1"/>
  <c r="J171"/>
  <c r="E171"/>
  <c r="F171" s="1"/>
  <c r="G171" s="1"/>
  <c r="C171"/>
  <c r="L170"/>
  <c r="M170" s="1"/>
  <c r="N170" s="1"/>
  <c r="J170"/>
  <c r="AB170" i="2" s="1"/>
  <c r="E170" i="3"/>
  <c r="F170" s="1"/>
  <c r="G170" s="1"/>
  <c r="C170"/>
  <c r="U170" i="2" s="1"/>
  <c r="L169" i="3"/>
  <c r="M169" s="1"/>
  <c r="N169" s="1"/>
  <c r="J169"/>
  <c r="E169"/>
  <c r="F169" s="1"/>
  <c r="G169" s="1"/>
  <c r="C169"/>
  <c r="L168"/>
  <c r="M168" s="1"/>
  <c r="N168" s="1"/>
  <c r="J168"/>
  <c r="AB168" i="2" s="1"/>
  <c r="E168" i="3"/>
  <c r="F168" s="1"/>
  <c r="G168" s="1"/>
  <c r="C168"/>
  <c r="U168" i="2" s="1"/>
  <c r="L167" i="3"/>
  <c r="M167" s="1"/>
  <c r="N167" s="1"/>
  <c r="J167"/>
  <c r="E167"/>
  <c r="F167" s="1"/>
  <c r="G167" s="1"/>
  <c r="C167"/>
  <c r="L166"/>
  <c r="M166" s="1"/>
  <c r="N166" s="1"/>
  <c r="J166"/>
  <c r="AB166" i="2" s="1"/>
  <c r="E166" i="3"/>
  <c r="F166" s="1"/>
  <c r="G166" s="1"/>
  <c r="C166"/>
  <c r="U166" i="2" s="1"/>
  <c r="L165" i="3"/>
  <c r="M165" s="1"/>
  <c r="N165" s="1"/>
  <c r="J165"/>
  <c r="E165"/>
  <c r="F165" s="1"/>
  <c r="G165" s="1"/>
  <c r="C165"/>
  <c r="A163"/>
  <c r="P162"/>
  <c r="P159"/>
  <c r="K159"/>
  <c r="N159" s="1"/>
  <c r="D159"/>
  <c r="F159" s="1"/>
  <c r="P158"/>
  <c r="K158"/>
  <c r="M158" s="1"/>
  <c r="G158"/>
  <c r="E158"/>
  <c r="D158"/>
  <c r="F158" s="1"/>
  <c r="V157"/>
  <c r="P157"/>
  <c r="N157"/>
  <c r="L157"/>
  <c r="K157"/>
  <c r="M157" s="1"/>
  <c r="D157"/>
  <c r="V156"/>
  <c r="U156"/>
  <c r="T156"/>
  <c r="P156"/>
  <c r="N156"/>
  <c r="L156"/>
  <c r="K156"/>
  <c r="M156" s="1"/>
  <c r="F156"/>
  <c r="D156"/>
  <c r="V155"/>
  <c r="T155"/>
  <c r="P155"/>
  <c r="N155"/>
  <c r="M155"/>
  <c r="L155"/>
  <c r="G155"/>
  <c r="F155"/>
  <c r="E155"/>
  <c r="V154"/>
  <c r="T154"/>
  <c r="S154"/>
  <c r="P154"/>
  <c r="U157" s="1"/>
  <c r="N154"/>
  <c r="M154"/>
  <c r="L154"/>
  <c r="G154"/>
  <c r="F154"/>
  <c r="E154"/>
  <c r="Q152"/>
  <c r="N148"/>
  <c r="M148"/>
  <c r="L148"/>
  <c r="J148"/>
  <c r="AB148" i="2" s="1"/>
  <c r="G148" i="3"/>
  <c r="F148"/>
  <c r="E148"/>
  <c r="C148"/>
  <c r="U148" i="2" s="1"/>
  <c r="N147" i="3"/>
  <c r="M147"/>
  <c r="L147"/>
  <c r="J147"/>
  <c r="G147"/>
  <c r="F147"/>
  <c r="E147"/>
  <c r="C147"/>
  <c r="N146"/>
  <c r="M146"/>
  <c r="L146"/>
  <c r="J146"/>
  <c r="AB146" i="2" s="1"/>
  <c r="G146" i="3"/>
  <c r="F146"/>
  <c r="E146"/>
  <c r="C146"/>
  <c r="U146" i="2" s="1"/>
  <c r="N145" i="3"/>
  <c r="M145"/>
  <c r="L145"/>
  <c r="J145"/>
  <c r="G145"/>
  <c r="F145"/>
  <c r="E145"/>
  <c r="C145"/>
  <c r="N144"/>
  <c r="M144"/>
  <c r="L144"/>
  <c r="J144"/>
  <c r="AB144" i="2" s="1"/>
  <c r="G144" i="3"/>
  <c r="F144"/>
  <c r="E144"/>
  <c r="C144"/>
  <c r="U144" i="2" s="1"/>
  <c r="N143" i="3"/>
  <c r="M143"/>
  <c r="L143"/>
  <c r="J143"/>
  <c r="G143"/>
  <c r="F143"/>
  <c r="E143"/>
  <c r="C143"/>
  <c r="N142"/>
  <c r="M142"/>
  <c r="L142"/>
  <c r="J142"/>
  <c r="AB142" i="2" s="1"/>
  <c r="G142" i="3"/>
  <c r="F142"/>
  <c r="E142"/>
  <c r="C142"/>
  <c r="U142" i="2" s="1"/>
  <c r="N141" i="3"/>
  <c r="M141"/>
  <c r="L141"/>
  <c r="J141"/>
  <c r="G141"/>
  <c r="F141"/>
  <c r="E141"/>
  <c r="C141"/>
  <c r="N140"/>
  <c r="M140"/>
  <c r="L140"/>
  <c r="J140"/>
  <c r="AB140" i="2" s="1"/>
  <c r="G140" i="3"/>
  <c r="F140"/>
  <c r="E140"/>
  <c r="C140"/>
  <c r="U140" i="2" s="1"/>
  <c r="N139" i="3"/>
  <c r="M139"/>
  <c r="L139"/>
  <c r="J139"/>
  <c r="G139"/>
  <c r="F139"/>
  <c r="E139"/>
  <c r="C139"/>
  <c r="N138"/>
  <c r="M138"/>
  <c r="L138"/>
  <c r="J138"/>
  <c r="AB138" i="2" s="1"/>
  <c r="G138" i="3"/>
  <c r="F138"/>
  <c r="E138"/>
  <c r="C138"/>
  <c r="U138" i="2" s="1"/>
  <c r="P137" i="3"/>
  <c r="N137"/>
  <c r="M137"/>
  <c r="L137"/>
  <c r="J137"/>
  <c r="AB137" i="2" s="1"/>
  <c r="G137" i="3"/>
  <c r="F137"/>
  <c r="E137"/>
  <c r="C137"/>
  <c r="U137" i="2" s="1"/>
  <c r="P136" i="3"/>
  <c r="P135"/>
  <c r="A135"/>
  <c r="P134"/>
  <c r="P131"/>
  <c r="M131"/>
  <c r="K131"/>
  <c r="G131"/>
  <c r="E131"/>
  <c r="D131"/>
  <c r="F131" s="1"/>
  <c r="P130"/>
  <c r="N130"/>
  <c r="L130"/>
  <c r="O130" i="2" s="1"/>
  <c r="K130" i="3"/>
  <c r="M130" s="1"/>
  <c r="D130"/>
  <c r="V129"/>
  <c r="T129"/>
  <c r="P129"/>
  <c r="N129"/>
  <c r="L129"/>
  <c r="K129"/>
  <c r="M129" s="1"/>
  <c r="D129"/>
  <c r="V128"/>
  <c r="U128"/>
  <c r="T128"/>
  <c r="P128"/>
  <c r="N128"/>
  <c r="L128"/>
  <c r="K128"/>
  <c r="M128" s="1"/>
  <c r="F128"/>
  <c r="D128"/>
  <c r="V127"/>
  <c r="T127"/>
  <c r="P127"/>
  <c r="N127"/>
  <c r="M127"/>
  <c r="L127"/>
  <c r="G127"/>
  <c r="F127"/>
  <c r="E127"/>
  <c r="V126"/>
  <c r="T126"/>
  <c r="S126"/>
  <c r="P126"/>
  <c r="U129" s="1"/>
  <c r="N126"/>
  <c r="M126"/>
  <c r="L126"/>
  <c r="G126"/>
  <c r="F126"/>
  <c r="E126"/>
  <c r="Q124"/>
  <c r="N120"/>
  <c r="M120"/>
  <c r="L120"/>
  <c r="J120"/>
  <c r="G120"/>
  <c r="F120"/>
  <c r="E120"/>
  <c r="C120"/>
  <c r="N119"/>
  <c r="M119"/>
  <c r="L119"/>
  <c r="J119"/>
  <c r="AB119" i="2" s="1"/>
  <c r="G119" i="3"/>
  <c r="F119"/>
  <c r="E119"/>
  <c r="C119"/>
  <c r="U119" i="2" s="1"/>
  <c r="N118" i="3"/>
  <c r="M118"/>
  <c r="L118"/>
  <c r="J118"/>
  <c r="G118"/>
  <c r="F118"/>
  <c r="E118"/>
  <c r="C118"/>
  <c r="N117"/>
  <c r="M117"/>
  <c r="L117"/>
  <c r="J117"/>
  <c r="AB117" i="2" s="1"/>
  <c r="G117" i="3"/>
  <c r="F117"/>
  <c r="E117"/>
  <c r="C117"/>
  <c r="U117" i="2" s="1"/>
  <c r="N116" i="3"/>
  <c r="M116"/>
  <c r="L116"/>
  <c r="J116"/>
  <c r="G116"/>
  <c r="F116"/>
  <c r="E116"/>
  <c r="C116"/>
  <c r="N115"/>
  <c r="M115"/>
  <c r="L115"/>
  <c r="J115"/>
  <c r="AB115" i="2" s="1"/>
  <c r="G115" i="3"/>
  <c r="F115"/>
  <c r="E115"/>
  <c r="C115"/>
  <c r="U115" i="2" s="1"/>
  <c r="N114" i="3"/>
  <c r="M114"/>
  <c r="L114"/>
  <c r="J114"/>
  <c r="G114"/>
  <c r="F114"/>
  <c r="E114"/>
  <c r="C114"/>
  <c r="N113"/>
  <c r="M113"/>
  <c r="L113"/>
  <c r="J113"/>
  <c r="AB113" i="2" s="1"/>
  <c r="G113" i="3"/>
  <c r="F113"/>
  <c r="E113"/>
  <c r="C113"/>
  <c r="U113" i="2" s="1"/>
  <c r="N112" i="3"/>
  <c r="M112"/>
  <c r="L112"/>
  <c r="J112"/>
  <c r="G112"/>
  <c r="F112"/>
  <c r="E112"/>
  <c r="C112"/>
  <c r="N111"/>
  <c r="M111"/>
  <c r="L111"/>
  <c r="J111"/>
  <c r="AB111" i="2" s="1"/>
  <c r="G111" i="3"/>
  <c r="F111"/>
  <c r="E111"/>
  <c r="C111"/>
  <c r="U111" i="2" s="1"/>
  <c r="N110" i="3"/>
  <c r="M110"/>
  <c r="L110"/>
  <c r="J110"/>
  <c r="G110"/>
  <c r="F110"/>
  <c r="E110"/>
  <c r="C110"/>
  <c r="N109"/>
  <c r="M109"/>
  <c r="L109"/>
  <c r="J109"/>
  <c r="AB109" i="2" s="1"/>
  <c r="G109" i="3"/>
  <c r="F109"/>
  <c r="E109"/>
  <c r="C109"/>
  <c r="U109" i="2" s="1"/>
  <c r="A107" i="3"/>
  <c r="P103"/>
  <c r="G103"/>
  <c r="P102"/>
  <c r="N102"/>
  <c r="D102"/>
  <c r="P101"/>
  <c r="M101"/>
  <c r="K101"/>
  <c r="G101"/>
  <c r="E101"/>
  <c r="D101"/>
  <c r="D103" s="1"/>
  <c r="P100"/>
  <c r="N100"/>
  <c r="L100"/>
  <c r="K100"/>
  <c r="K102" s="1"/>
  <c r="M102" s="1"/>
  <c r="D100"/>
  <c r="P99"/>
  <c r="N99"/>
  <c r="M99"/>
  <c r="L99"/>
  <c r="G99"/>
  <c r="F99"/>
  <c r="E99"/>
  <c r="P98"/>
  <c r="N98"/>
  <c r="M98"/>
  <c r="L98"/>
  <c r="G98"/>
  <c r="F98"/>
  <c r="E98"/>
  <c r="P97"/>
  <c r="M97"/>
  <c r="K97"/>
  <c r="P96"/>
  <c r="N96"/>
  <c r="D96"/>
  <c r="Z95"/>
  <c r="X95"/>
  <c r="W95"/>
  <c r="V95"/>
  <c r="T95"/>
  <c r="P95"/>
  <c r="N95"/>
  <c r="L95"/>
  <c r="K95"/>
  <c r="M95" s="1"/>
  <c r="F95"/>
  <c r="D95"/>
  <c r="Z94"/>
  <c r="Y94"/>
  <c r="X94"/>
  <c r="V94"/>
  <c r="U94"/>
  <c r="T94"/>
  <c r="P94"/>
  <c r="N94"/>
  <c r="L94"/>
  <c r="K94"/>
  <c r="K96" s="1"/>
  <c r="F94"/>
  <c r="D94"/>
  <c r="Z93"/>
  <c r="X93"/>
  <c r="V93"/>
  <c r="T93"/>
  <c r="P93"/>
  <c r="N93"/>
  <c r="M93"/>
  <c r="L93"/>
  <c r="G93"/>
  <c r="F93"/>
  <c r="E93"/>
  <c r="Z92"/>
  <c r="X92"/>
  <c r="W92"/>
  <c r="V92"/>
  <c r="T92"/>
  <c r="S92"/>
  <c r="P92"/>
  <c r="U95" s="1"/>
  <c r="N92"/>
  <c r="M92"/>
  <c r="L92"/>
  <c r="G92"/>
  <c r="F92"/>
  <c r="E92"/>
  <c r="Q90"/>
  <c r="N86"/>
  <c r="M86"/>
  <c r="L86"/>
  <c r="J86"/>
  <c r="G86"/>
  <c r="F86"/>
  <c r="E86"/>
  <c r="C86"/>
  <c r="N85"/>
  <c r="M85"/>
  <c r="L85"/>
  <c r="J85"/>
  <c r="G85"/>
  <c r="F85"/>
  <c r="E85"/>
  <c r="C85"/>
  <c r="N84"/>
  <c r="M84"/>
  <c r="L84"/>
  <c r="J84"/>
  <c r="G84"/>
  <c r="F84"/>
  <c r="E84"/>
  <c r="C84"/>
  <c r="N83"/>
  <c r="M83"/>
  <c r="L83"/>
  <c r="J83"/>
  <c r="G83"/>
  <c r="F83"/>
  <c r="E83"/>
  <c r="C83"/>
  <c r="N82"/>
  <c r="M82"/>
  <c r="L82"/>
  <c r="J82"/>
  <c r="G82"/>
  <c r="F82"/>
  <c r="E82"/>
  <c r="C82"/>
  <c r="N81"/>
  <c r="M81"/>
  <c r="L81"/>
  <c r="J81"/>
  <c r="G81"/>
  <c r="F81"/>
  <c r="E81"/>
  <c r="C81"/>
  <c r="N80"/>
  <c r="M80"/>
  <c r="L80"/>
  <c r="J80"/>
  <c r="G80"/>
  <c r="F80"/>
  <c r="E80"/>
  <c r="C80"/>
  <c r="N79"/>
  <c r="M79"/>
  <c r="L79"/>
  <c r="J79"/>
  <c r="G79"/>
  <c r="F79"/>
  <c r="E79"/>
  <c r="C79"/>
  <c r="N78"/>
  <c r="M78"/>
  <c r="L78"/>
  <c r="J78"/>
  <c r="G78"/>
  <c r="F78"/>
  <c r="E78"/>
  <c r="C78"/>
  <c r="N77"/>
  <c r="M77"/>
  <c r="L77"/>
  <c r="J77"/>
  <c r="G77"/>
  <c r="F77"/>
  <c r="E77"/>
  <c r="C77"/>
  <c r="N76"/>
  <c r="M76"/>
  <c r="L76"/>
  <c r="J76"/>
  <c r="G76"/>
  <c r="F76"/>
  <c r="E76"/>
  <c r="C76"/>
  <c r="N75"/>
  <c r="M75"/>
  <c r="L75"/>
  <c r="J75"/>
  <c r="G75"/>
  <c r="F75"/>
  <c r="E75"/>
  <c r="C75"/>
  <c r="A73"/>
  <c r="P69"/>
  <c r="J69"/>
  <c r="C69"/>
  <c r="P68"/>
  <c r="J68"/>
  <c r="C68"/>
  <c r="P67"/>
  <c r="J67"/>
  <c r="C67"/>
  <c r="P66"/>
  <c r="J66"/>
  <c r="C66"/>
  <c r="P65"/>
  <c r="J65"/>
  <c r="C65"/>
  <c r="P64"/>
  <c r="J64"/>
  <c r="C64"/>
  <c r="P63"/>
  <c r="J63"/>
  <c r="C63"/>
  <c r="P62"/>
  <c r="J62"/>
  <c r="C62"/>
  <c r="P61"/>
  <c r="J61"/>
  <c r="C61"/>
  <c r="P60"/>
  <c r="J60"/>
  <c r="C60"/>
  <c r="P59"/>
  <c r="J59"/>
  <c r="C59"/>
  <c r="P58"/>
  <c r="J58"/>
  <c r="C58"/>
  <c r="P57"/>
  <c r="J57"/>
  <c r="C57"/>
  <c r="P56"/>
  <c r="J56"/>
  <c r="C56"/>
  <c r="P55"/>
  <c r="J55"/>
  <c r="C55"/>
  <c r="P54"/>
  <c r="J54"/>
  <c r="C54"/>
  <c r="P53"/>
  <c r="J53"/>
  <c r="C53"/>
  <c r="P52"/>
  <c r="J52"/>
  <c r="C52"/>
  <c r="P51"/>
  <c r="J51"/>
  <c r="C51"/>
  <c r="P50"/>
  <c r="J50"/>
  <c r="C50"/>
  <c r="P49"/>
  <c r="J49"/>
  <c r="C49"/>
  <c r="P48"/>
  <c r="J48"/>
  <c r="C48"/>
  <c r="P47"/>
  <c r="J47"/>
  <c r="C47"/>
  <c r="P46"/>
  <c r="J46"/>
  <c r="C46"/>
  <c r="P45"/>
  <c r="J45"/>
  <c r="C45"/>
  <c r="P44"/>
  <c r="J44"/>
  <c r="C44"/>
  <c r="P43"/>
  <c r="J43"/>
  <c r="C43"/>
  <c r="P42"/>
  <c r="J42"/>
  <c r="C42"/>
  <c r="P41"/>
  <c r="J41"/>
  <c r="C41"/>
  <c r="P40"/>
  <c r="J40"/>
  <c r="C40"/>
  <c r="P39"/>
  <c r="J39"/>
  <c r="C39"/>
  <c r="P38"/>
  <c r="J38"/>
  <c r="C38"/>
  <c r="P37"/>
  <c r="J37"/>
  <c r="C37"/>
  <c r="P36"/>
  <c r="J36"/>
  <c r="C36"/>
  <c r="P35"/>
  <c r="J35"/>
  <c r="C35"/>
  <c r="P34"/>
  <c r="J34"/>
  <c r="C34"/>
  <c r="P33"/>
  <c r="J33"/>
  <c r="C33"/>
  <c r="P32"/>
  <c r="J32"/>
  <c r="C32"/>
  <c r="P31"/>
  <c r="J31"/>
  <c r="C31"/>
  <c r="P30"/>
  <c r="J30"/>
  <c r="C30"/>
  <c r="P29"/>
  <c r="J29"/>
  <c r="C29"/>
  <c r="P28"/>
  <c r="J28"/>
  <c r="C28"/>
  <c r="P27"/>
  <c r="J27"/>
  <c r="C27"/>
  <c r="P26"/>
  <c r="J26"/>
  <c r="C26"/>
  <c r="P25"/>
  <c r="J25"/>
  <c r="C25"/>
  <c r="P24"/>
  <c r="J24"/>
  <c r="C24"/>
  <c r="P23"/>
  <c r="J23"/>
  <c r="C23"/>
  <c r="P22"/>
  <c r="J22"/>
  <c r="C22"/>
  <c r="P21"/>
  <c r="J21"/>
  <c r="C21"/>
  <c r="P20"/>
  <c r="J20"/>
  <c r="C20"/>
  <c r="P19"/>
  <c r="J19"/>
  <c r="C19"/>
  <c r="P18"/>
  <c r="J18"/>
  <c r="C18"/>
  <c r="P17"/>
  <c r="J17"/>
  <c r="C17"/>
  <c r="P16"/>
  <c r="J16"/>
  <c r="C16"/>
  <c r="AD15"/>
  <c r="P15"/>
  <c r="J15"/>
  <c r="C15"/>
  <c r="AC14"/>
  <c r="P14"/>
  <c r="J14"/>
  <c r="C14"/>
  <c r="AB13"/>
  <c r="P13"/>
  <c r="J13"/>
  <c r="C13"/>
  <c r="AA12"/>
  <c r="P12"/>
  <c r="J12"/>
  <c r="C12"/>
  <c r="Z11"/>
  <c r="P11"/>
  <c r="J11"/>
  <c r="C11"/>
  <c r="Y10"/>
  <c r="P10"/>
  <c r="J10"/>
  <c r="C10"/>
  <c r="X9"/>
  <c r="P9"/>
  <c r="J9"/>
  <c r="C9"/>
  <c r="W8"/>
  <c r="P8"/>
  <c r="J8"/>
  <c r="C8"/>
  <c r="V7"/>
  <c r="P7"/>
  <c r="K7"/>
  <c r="K11" s="1"/>
  <c r="J7"/>
  <c r="G7"/>
  <c r="E7"/>
  <c r="D7"/>
  <c r="D11" s="1"/>
  <c r="C7"/>
  <c r="U6"/>
  <c r="P6"/>
  <c r="N6"/>
  <c r="L6"/>
  <c r="K6"/>
  <c r="K10" s="1"/>
  <c r="J6"/>
  <c r="D6"/>
  <c r="D10" s="1"/>
  <c r="C6"/>
  <c r="T5"/>
  <c r="P5"/>
  <c r="Z15" s="1"/>
  <c r="K5"/>
  <c r="K9" s="1"/>
  <c r="J5"/>
  <c r="G5"/>
  <c r="E5"/>
  <c r="D5"/>
  <c r="D9" s="1"/>
  <c r="C5"/>
  <c r="AC4"/>
  <c r="AA4"/>
  <c r="Y4"/>
  <c r="W4"/>
  <c r="U4"/>
  <c r="S4"/>
  <c r="P4"/>
  <c r="N4"/>
  <c r="L4"/>
  <c r="K4"/>
  <c r="K8" s="1"/>
  <c r="J4"/>
  <c r="D4"/>
  <c r="D8" s="1"/>
  <c r="C4"/>
  <c r="Q2"/>
  <c r="AF176" i="2"/>
  <c r="Y176"/>
  <c r="Q176"/>
  <c r="P176"/>
  <c r="O176"/>
  <c r="AE176" s="1"/>
  <c r="K176"/>
  <c r="J176"/>
  <c r="I176"/>
  <c r="A176"/>
  <c r="A176" i="5" s="1"/>
  <c r="AF175" i="2"/>
  <c r="AB175"/>
  <c r="Y175"/>
  <c r="U175"/>
  <c r="Q175"/>
  <c r="P175"/>
  <c r="AD175" s="1"/>
  <c r="O175"/>
  <c r="K175"/>
  <c r="J175"/>
  <c r="I175"/>
  <c r="A175"/>
  <c r="A175" i="5" s="1"/>
  <c r="AF174" i="2"/>
  <c r="Y174"/>
  <c r="Q174"/>
  <c r="P174"/>
  <c r="O174"/>
  <c r="AE174" s="1"/>
  <c r="K174"/>
  <c r="J174"/>
  <c r="I174"/>
  <c r="A174"/>
  <c r="A174" i="5" s="1"/>
  <c r="AF173" i="2"/>
  <c r="AB173"/>
  <c r="Y173"/>
  <c r="U173"/>
  <c r="Q173"/>
  <c r="P173"/>
  <c r="AD173" s="1"/>
  <c r="O173"/>
  <c r="K173"/>
  <c r="J173"/>
  <c r="I173"/>
  <c r="W173" s="1"/>
  <c r="A173"/>
  <c r="A173" i="5" s="1"/>
  <c r="AF172" i="2"/>
  <c r="Y172"/>
  <c r="Q172"/>
  <c r="P172"/>
  <c r="O172"/>
  <c r="AE172" s="1"/>
  <c r="K172"/>
  <c r="J172"/>
  <c r="I172"/>
  <c r="A172"/>
  <c r="A172" i="5" s="1"/>
  <c r="AF171" i="2"/>
  <c r="AB171"/>
  <c r="Y171"/>
  <c r="U171"/>
  <c r="Q171"/>
  <c r="P171"/>
  <c r="AD171" s="1"/>
  <c r="O171"/>
  <c r="K171"/>
  <c r="J171"/>
  <c r="I171"/>
  <c r="W171" s="1"/>
  <c r="A171"/>
  <c r="A171" i="5" s="1"/>
  <c r="AF170" i="2"/>
  <c r="Y170"/>
  <c r="Q170"/>
  <c r="P170"/>
  <c r="O170"/>
  <c r="AE170" s="1"/>
  <c r="K170"/>
  <c r="J170"/>
  <c r="I170"/>
  <c r="A170"/>
  <c r="A170" i="5" s="1"/>
  <c r="AF169" i="2"/>
  <c r="AB169"/>
  <c r="Y169"/>
  <c r="U169"/>
  <c r="Q169"/>
  <c r="P169"/>
  <c r="AD169" s="1"/>
  <c r="O169"/>
  <c r="K169"/>
  <c r="J169"/>
  <c r="I169"/>
  <c r="W169" s="1"/>
  <c r="A169"/>
  <c r="A169" i="5" s="1"/>
  <c r="AF168" i="2"/>
  <c r="Y168"/>
  <c r="Q168"/>
  <c r="P168"/>
  <c r="O168"/>
  <c r="AE168" s="1"/>
  <c r="K168"/>
  <c r="J168"/>
  <c r="I168"/>
  <c r="A168"/>
  <c r="A168" i="5" s="1"/>
  <c r="AF167" i="2"/>
  <c r="AB167"/>
  <c r="Y167"/>
  <c r="U167"/>
  <c r="Q167"/>
  <c r="P167"/>
  <c r="AD167" s="1"/>
  <c r="O167"/>
  <c r="K167"/>
  <c r="J167"/>
  <c r="I167"/>
  <c r="A167"/>
  <c r="A167" i="5" s="1"/>
  <c r="AF166" i="2"/>
  <c r="Y166"/>
  <c r="Q166"/>
  <c r="P166"/>
  <c r="O166"/>
  <c r="AE166" s="1"/>
  <c r="K166"/>
  <c r="J166"/>
  <c r="I166"/>
  <c r="A166"/>
  <c r="A166" i="5" s="1"/>
  <c r="AF165" i="2"/>
  <c r="AB165"/>
  <c r="Y165"/>
  <c r="U165"/>
  <c r="Q165"/>
  <c r="P165"/>
  <c r="AD165" s="1"/>
  <c r="O165"/>
  <c r="K165"/>
  <c r="J165"/>
  <c r="I165"/>
  <c r="W165" s="1"/>
  <c r="A165"/>
  <c r="A165" i="5" s="1"/>
  <c r="A162" i="2"/>
  <c r="A162" i="5" s="1"/>
  <c r="AF159" i="2"/>
  <c r="Y159"/>
  <c r="Q159"/>
  <c r="J159"/>
  <c r="A159"/>
  <c r="A159" i="5" s="1"/>
  <c r="AF158" i="2"/>
  <c r="Y158"/>
  <c r="P158"/>
  <c r="K158"/>
  <c r="J158"/>
  <c r="X158" s="1"/>
  <c r="I158"/>
  <c r="A158"/>
  <c r="A158" i="5" s="1"/>
  <c r="AF157" i="2"/>
  <c r="Y157"/>
  <c r="Q157"/>
  <c r="P157"/>
  <c r="O157"/>
  <c r="A157"/>
  <c r="A157" i="5" s="1"/>
  <c r="AF156" i="2"/>
  <c r="Y156"/>
  <c r="Q156"/>
  <c r="P156"/>
  <c r="AD156" s="1"/>
  <c r="O156"/>
  <c r="J156"/>
  <c r="A156"/>
  <c r="A156" i="5" s="1"/>
  <c r="AF155" i="2"/>
  <c r="Y155"/>
  <c r="Q155"/>
  <c r="P155"/>
  <c r="O155"/>
  <c r="AE155" s="1"/>
  <c r="K155"/>
  <c r="J155"/>
  <c r="I155"/>
  <c r="A155"/>
  <c r="A155" i="5" s="1"/>
  <c r="AF154" i="2"/>
  <c r="Y154"/>
  <c r="Q154"/>
  <c r="P154"/>
  <c r="AD154" s="1"/>
  <c r="O154"/>
  <c r="K154"/>
  <c r="J154"/>
  <c r="I154"/>
  <c r="W154" s="1"/>
  <c r="A154"/>
  <c r="A154" i="5" s="1"/>
  <c r="A151" i="2"/>
  <c r="A151" i="5" s="1"/>
  <c r="AF148" i="2"/>
  <c r="Y148"/>
  <c r="Q148"/>
  <c r="P148"/>
  <c r="O148"/>
  <c r="K148"/>
  <c r="J148"/>
  <c r="I148"/>
  <c r="W148" s="1"/>
  <c r="A148"/>
  <c r="A148" i="5" s="1"/>
  <c r="AF147" i="2"/>
  <c r="AB147"/>
  <c r="Y147"/>
  <c r="U147"/>
  <c r="Q147"/>
  <c r="P147"/>
  <c r="O147"/>
  <c r="AE147" s="1"/>
  <c r="K147"/>
  <c r="J147"/>
  <c r="X147" s="1"/>
  <c r="I147"/>
  <c r="A147"/>
  <c r="A147" i="5" s="1"/>
  <c r="AF146" i="2"/>
  <c r="Y146"/>
  <c r="Q146"/>
  <c r="P146"/>
  <c r="O146"/>
  <c r="K146"/>
  <c r="J146"/>
  <c r="I146"/>
  <c r="W146" s="1"/>
  <c r="A146"/>
  <c r="A146" i="5" s="1"/>
  <c r="AF145" i="2"/>
  <c r="AB145"/>
  <c r="Y145"/>
  <c r="U145"/>
  <c r="Q145"/>
  <c r="P145"/>
  <c r="O145"/>
  <c r="AE145" s="1"/>
  <c r="K145"/>
  <c r="J145"/>
  <c r="X145" s="1"/>
  <c r="I145"/>
  <c r="A145"/>
  <c r="A145" i="5" s="1"/>
  <c r="AF144" i="2"/>
  <c r="Y144"/>
  <c r="Q144"/>
  <c r="P144"/>
  <c r="O144"/>
  <c r="K144"/>
  <c r="J144"/>
  <c r="I144"/>
  <c r="W144" s="1"/>
  <c r="A144"/>
  <c r="A144" i="5" s="1"/>
  <c r="AF143" i="2"/>
  <c r="AB143"/>
  <c r="Y143"/>
  <c r="U143"/>
  <c r="Q143"/>
  <c r="P143"/>
  <c r="O143"/>
  <c r="AE143" s="1"/>
  <c r="K143"/>
  <c r="J143"/>
  <c r="X143" s="1"/>
  <c r="I143"/>
  <c r="A143"/>
  <c r="A143" i="5" s="1"/>
  <c r="AF142" i="2"/>
  <c r="Y142"/>
  <c r="Q142"/>
  <c r="P142"/>
  <c r="O142"/>
  <c r="K142"/>
  <c r="J142"/>
  <c r="I142"/>
  <c r="W142" s="1"/>
  <c r="A142"/>
  <c r="A142" i="5" s="1"/>
  <c r="AF141" i="2"/>
  <c r="AB141"/>
  <c r="Y141"/>
  <c r="U141"/>
  <c r="Q141"/>
  <c r="P141"/>
  <c r="O141"/>
  <c r="AE141" s="1"/>
  <c r="K141"/>
  <c r="J141"/>
  <c r="X141" s="1"/>
  <c r="I141"/>
  <c r="A141"/>
  <c r="A141" i="5" s="1"/>
  <c r="AF140" i="2"/>
  <c r="Y140"/>
  <c r="Q140"/>
  <c r="P140"/>
  <c r="O140"/>
  <c r="K140"/>
  <c r="J140"/>
  <c r="I140"/>
  <c r="W140" s="1"/>
  <c r="A140"/>
  <c r="A140" i="5" s="1"/>
  <c r="AF139" i="2"/>
  <c r="AB139"/>
  <c r="Y139"/>
  <c r="U139"/>
  <c r="Q139"/>
  <c r="P139"/>
  <c r="O139"/>
  <c r="K139"/>
  <c r="J139"/>
  <c r="X139" s="1"/>
  <c r="I139"/>
  <c r="A139"/>
  <c r="A139" i="5" s="1"/>
  <c r="AF138" i="2"/>
  <c r="Y138"/>
  <c r="Q138"/>
  <c r="P138"/>
  <c r="O138"/>
  <c r="K138"/>
  <c r="J138"/>
  <c r="I138"/>
  <c r="W138" s="1"/>
  <c r="A138"/>
  <c r="A138" i="5" s="1"/>
  <c r="AF137" i="2"/>
  <c r="Y137"/>
  <c r="Q137"/>
  <c r="P137"/>
  <c r="O137"/>
  <c r="AE137" s="1"/>
  <c r="K137"/>
  <c r="J137"/>
  <c r="X137" s="1"/>
  <c r="I137"/>
  <c r="A137"/>
  <c r="A137" i="5" s="1"/>
  <c r="A134" i="2"/>
  <c r="A134" i="5" s="1"/>
  <c r="AF131" i="2"/>
  <c r="Y131"/>
  <c r="P131"/>
  <c r="K131"/>
  <c r="J131"/>
  <c r="I131"/>
  <c r="A131"/>
  <c r="A131" i="5" s="1"/>
  <c r="AF130" i="2"/>
  <c r="Y130"/>
  <c r="Q130"/>
  <c r="P130"/>
  <c r="A130"/>
  <c r="A130" i="5" s="1"/>
  <c r="AF129" i="2"/>
  <c r="Y129"/>
  <c r="Q129"/>
  <c r="P129"/>
  <c r="O129"/>
  <c r="AE129" s="1"/>
  <c r="A129"/>
  <c r="A129" i="5" s="1"/>
  <c r="AF128" i="2"/>
  <c r="Y128"/>
  <c r="Q128"/>
  <c r="P128"/>
  <c r="O128"/>
  <c r="AE128" s="1"/>
  <c r="J128"/>
  <c r="A128"/>
  <c r="A128" i="5" s="1"/>
  <c r="AF127" i="2"/>
  <c r="Y127"/>
  <c r="Q127"/>
  <c r="P127"/>
  <c r="O127"/>
  <c r="K127"/>
  <c r="J127"/>
  <c r="I127"/>
  <c r="W127" s="1"/>
  <c r="A127"/>
  <c r="A127" i="5" s="1"/>
  <c r="AF126" i="2"/>
  <c r="Y126"/>
  <c r="Q126"/>
  <c r="P126"/>
  <c r="O126"/>
  <c r="AE126" s="1"/>
  <c r="K126"/>
  <c r="J126"/>
  <c r="X126" s="1"/>
  <c r="I126"/>
  <c r="A126"/>
  <c r="A126" i="5" s="1"/>
  <c r="A123" i="2"/>
  <c r="A123" i="5" s="1"/>
  <c r="AF120" i="2"/>
  <c r="AB120"/>
  <c r="Y120"/>
  <c r="U120"/>
  <c r="Q120"/>
  <c r="P120"/>
  <c r="O120"/>
  <c r="AE120" s="1"/>
  <c r="K120"/>
  <c r="J120"/>
  <c r="I120"/>
  <c r="A120"/>
  <c r="A120" i="5" s="1"/>
  <c r="AF119" i="2"/>
  <c r="Y119"/>
  <c r="Q119"/>
  <c r="P119"/>
  <c r="O119"/>
  <c r="K119"/>
  <c r="J119"/>
  <c r="I119"/>
  <c r="X119" s="1"/>
  <c r="A119"/>
  <c r="A119" i="5" s="1"/>
  <c r="AF118" i="2"/>
  <c r="AB118"/>
  <c r="Y118"/>
  <c r="U118"/>
  <c r="Q118"/>
  <c r="P118"/>
  <c r="O118"/>
  <c r="AE118" s="1"/>
  <c r="K118"/>
  <c r="J118"/>
  <c r="I118"/>
  <c r="A118"/>
  <c r="A118" i="5" s="1"/>
  <c r="AF117" i="2"/>
  <c r="Y117"/>
  <c r="Q117"/>
  <c r="P117"/>
  <c r="S117" s="1"/>
  <c r="O117"/>
  <c r="K117"/>
  <c r="J117"/>
  <c r="I117"/>
  <c r="X117" s="1"/>
  <c r="A117"/>
  <c r="A117" i="5" s="1"/>
  <c r="AF116" i="2"/>
  <c r="AB116"/>
  <c r="Y116"/>
  <c r="U116"/>
  <c r="Q116"/>
  <c r="P116"/>
  <c r="O116"/>
  <c r="AE116" s="1"/>
  <c r="K116"/>
  <c r="J116"/>
  <c r="I116"/>
  <c r="A116"/>
  <c r="A116" i="5" s="1"/>
  <c r="AF115" i="2"/>
  <c r="Y115"/>
  <c r="Q115"/>
  <c r="P115"/>
  <c r="S115" s="1"/>
  <c r="O115"/>
  <c r="K115"/>
  <c r="J115"/>
  <c r="I115"/>
  <c r="X115" s="1"/>
  <c r="A115"/>
  <c r="A115" i="5" s="1"/>
  <c r="AF114" i="2"/>
  <c r="AB114"/>
  <c r="Y114"/>
  <c r="U114"/>
  <c r="Q114"/>
  <c r="P114"/>
  <c r="O114"/>
  <c r="AE114" s="1"/>
  <c r="K114"/>
  <c r="J114"/>
  <c r="I114"/>
  <c r="A114"/>
  <c r="A114" i="5" s="1"/>
  <c r="AF113" i="2"/>
  <c r="Y113"/>
  <c r="Q113"/>
  <c r="P113"/>
  <c r="O113"/>
  <c r="K113"/>
  <c r="J113"/>
  <c r="I113"/>
  <c r="X113" s="1"/>
  <c r="A113"/>
  <c r="A113" i="5" s="1"/>
  <c r="AF112" i="2"/>
  <c r="AB112"/>
  <c r="Y112"/>
  <c r="U112"/>
  <c r="Q112"/>
  <c r="P112"/>
  <c r="O112"/>
  <c r="AE112" s="1"/>
  <c r="K112"/>
  <c r="J112"/>
  <c r="I112"/>
  <c r="A112"/>
  <c r="A112" i="5" s="1"/>
  <c r="AF111" i="2"/>
  <c r="Y111"/>
  <c r="Q111"/>
  <c r="P111"/>
  <c r="S111" s="1"/>
  <c r="O111"/>
  <c r="K111"/>
  <c r="J111"/>
  <c r="I111"/>
  <c r="X111" s="1"/>
  <c r="A111"/>
  <c r="A111" i="5" s="1"/>
  <c r="AF110" i="2"/>
  <c r="AB110"/>
  <c r="Y110"/>
  <c r="U110"/>
  <c r="Q110"/>
  <c r="P110"/>
  <c r="O110"/>
  <c r="AE110" s="1"/>
  <c r="K110"/>
  <c r="J110"/>
  <c r="I110"/>
  <c r="A110"/>
  <c r="A110" i="5" s="1"/>
  <c r="AF109" i="2"/>
  <c r="Y109"/>
  <c r="Q109"/>
  <c r="P109"/>
  <c r="O109"/>
  <c r="K109"/>
  <c r="J109"/>
  <c r="I109"/>
  <c r="W109" s="1"/>
  <c r="A109"/>
  <c r="A109" i="5" s="1"/>
  <c r="U106" i="2"/>
  <c r="A106"/>
  <c r="A106" i="5" s="1"/>
  <c r="AF103" i="2"/>
  <c r="Y103"/>
  <c r="K103"/>
  <c r="A103"/>
  <c r="A103" i="5" s="1"/>
  <c r="AF102" i="2"/>
  <c r="Y102"/>
  <c r="Q102"/>
  <c r="P102"/>
  <c r="A102"/>
  <c r="A102" i="5" s="1"/>
  <c r="AF101" i="2"/>
  <c r="Y101"/>
  <c r="P101"/>
  <c r="K101"/>
  <c r="I101"/>
  <c r="A101"/>
  <c r="A101" i="5" s="1"/>
  <c r="AF100" i="2"/>
  <c r="Y100"/>
  <c r="Q100"/>
  <c r="O100"/>
  <c r="A100"/>
  <c r="A100" i="5" s="1"/>
  <c r="AF99" i="2"/>
  <c r="Y99"/>
  <c r="Q99"/>
  <c r="P99"/>
  <c r="O99"/>
  <c r="AE99" s="1"/>
  <c r="K99"/>
  <c r="J99"/>
  <c r="I99"/>
  <c r="A99"/>
  <c r="A99" i="5" s="1"/>
  <c r="AF98" i="2"/>
  <c r="Y98"/>
  <c r="Q98"/>
  <c r="P98"/>
  <c r="S98" s="1"/>
  <c r="O98"/>
  <c r="K98"/>
  <c r="J98"/>
  <c r="I98"/>
  <c r="X98" s="1"/>
  <c r="A98"/>
  <c r="A98" i="5" s="1"/>
  <c r="AF97" i="2"/>
  <c r="Y97"/>
  <c r="P97"/>
  <c r="A97"/>
  <c r="A97" i="5" s="1"/>
  <c r="AF96" i="2"/>
  <c r="Y96"/>
  <c r="Q96"/>
  <c r="A96"/>
  <c r="A96" i="5" s="1"/>
  <c r="AF95" i="2"/>
  <c r="Y95"/>
  <c r="Q95"/>
  <c r="P95"/>
  <c r="O95"/>
  <c r="AE95" s="1"/>
  <c r="J95"/>
  <c r="A95"/>
  <c r="A95" i="5" s="1"/>
  <c r="AF94" i="2"/>
  <c r="Y94"/>
  <c r="Q94"/>
  <c r="O94"/>
  <c r="J94"/>
  <c r="A94"/>
  <c r="A94" i="5" s="1"/>
  <c r="AF93" i="2"/>
  <c r="Y93"/>
  <c r="Q93"/>
  <c r="P93"/>
  <c r="O93"/>
  <c r="K93"/>
  <c r="J93"/>
  <c r="I93"/>
  <c r="W93" s="1"/>
  <c r="A93"/>
  <c r="A93" i="5" s="1"/>
  <c r="AF92" i="2"/>
  <c r="Y92"/>
  <c r="Q92"/>
  <c r="P92"/>
  <c r="O92"/>
  <c r="AD92" s="1"/>
  <c r="K92"/>
  <c r="J92"/>
  <c r="I92"/>
  <c r="A92"/>
  <c r="A92" i="5" s="1"/>
  <c r="A89" i="2"/>
  <c r="A89" i="5" s="1"/>
  <c r="AF86" i="2"/>
  <c r="AB86"/>
  <c r="Y86"/>
  <c r="U86"/>
  <c r="Q86"/>
  <c r="P86"/>
  <c r="S86" s="1"/>
  <c r="O86"/>
  <c r="K86"/>
  <c r="J86"/>
  <c r="I86"/>
  <c r="W86" s="1"/>
  <c r="A86"/>
  <c r="A86" i="5" s="1"/>
  <c r="AF85" i="2"/>
  <c r="AB85"/>
  <c r="Y85"/>
  <c r="U85"/>
  <c r="Q85"/>
  <c r="P85"/>
  <c r="O85"/>
  <c r="AD85" s="1"/>
  <c r="K85"/>
  <c r="J85"/>
  <c r="I85"/>
  <c r="A85"/>
  <c r="A85" i="5" s="1"/>
  <c r="AF84" i="2"/>
  <c r="AB84"/>
  <c r="Y84"/>
  <c r="U84"/>
  <c r="Q84"/>
  <c r="P84"/>
  <c r="S84" s="1"/>
  <c r="O84"/>
  <c r="K84"/>
  <c r="J84"/>
  <c r="I84"/>
  <c r="W84" s="1"/>
  <c r="A84"/>
  <c r="A84" i="5" s="1"/>
  <c r="AF83" i="2"/>
  <c r="AB83"/>
  <c r="Y83"/>
  <c r="U83"/>
  <c r="Q83"/>
  <c r="P83"/>
  <c r="O83"/>
  <c r="AD83" s="1"/>
  <c r="K83"/>
  <c r="J83"/>
  <c r="I83"/>
  <c r="A83"/>
  <c r="A83" i="5" s="1"/>
  <c r="AF82" i="2"/>
  <c r="AB82"/>
  <c r="Y82"/>
  <c r="U82"/>
  <c r="Q82"/>
  <c r="P82"/>
  <c r="AD82" s="1"/>
  <c r="O82"/>
  <c r="K82"/>
  <c r="J82"/>
  <c r="I82"/>
  <c r="W82" s="1"/>
  <c r="A82"/>
  <c r="A82" i="5" s="1"/>
  <c r="AF81" i="2"/>
  <c r="AB81"/>
  <c r="Y81"/>
  <c r="U81"/>
  <c r="Q81"/>
  <c r="P81"/>
  <c r="O81"/>
  <c r="AD81" s="1"/>
  <c r="K81"/>
  <c r="J81"/>
  <c r="I81"/>
  <c r="A81"/>
  <c r="A81" i="5" s="1"/>
  <c r="AF80" i="2"/>
  <c r="AB80"/>
  <c r="Y80"/>
  <c r="U80"/>
  <c r="Q80"/>
  <c r="P80"/>
  <c r="AD80" s="1"/>
  <c r="O80"/>
  <c r="K80"/>
  <c r="J80"/>
  <c r="I80"/>
  <c r="W80" s="1"/>
  <c r="A80"/>
  <c r="A80" i="5" s="1"/>
  <c r="AF79" i="2"/>
  <c r="AB79"/>
  <c r="Y79"/>
  <c r="U79"/>
  <c r="Q79"/>
  <c r="P79"/>
  <c r="O79"/>
  <c r="AD79" s="1"/>
  <c r="K79"/>
  <c r="J79"/>
  <c r="I79"/>
  <c r="A79"/>
  <c r="A79" i="5" s="1"/>
  <c r="AF78" i="2"/>
  <c r="AB78"/>
  <c r="Y78"/>
  <c r="U78"/>
  <c r="Q78"/>
  <c r="P78"/>
  <c r="AD78" s="1"/>
  <c r="O78"/>
  <c r="K78"/>
  <c r="J78"/>
  <c r="I78"/>
  <c r="W78" s="1"/>
  <c r="A78"/>
  <c r="A78" i="5" s="1"/>
  <c r="AF77" i="2"/>
  <c r="AB77"/>
  <c r="Y77"/>
  <c r="U77"/>
  <c r="Q77"/>
  <c r="P77"/>
  <c r="O77"/>
  <c r="K77"/>
  <c r="J77"/>
  <c r="I77"/>
  <c r="A77"/>
  <c r="A77" i="5" s="1"/>
  <c r="AF76" i="2"/>
  <c r="AB76"/>
  <c r="Y76"/>
  <c r="U76"/>
  <c r="Q76"/>
  <c r="P76"/>
  <c r="AD76" s="1"/>
  <c r="O76"/>
  <c r="K76"/>
  <c r="J76"/>
  <c r="I76"/>
  <c r="W76" s="1"/>
  <c r="A76"/>
  <c r="A76" i="5" s="1"/>
  <c r="AF75" i="2"/>
  <c r="AB75"/>
  <c r="Y75"/>
  <c r="U75"/>
  <c r="Q75"/>
  <c r="P75"/>
  <c r="O75"/>
  <c r="AD75" s="1"/>
  <c r="K75"/>
  <c r="J75"/>
  <c r="I75"/>
  <c r="A75"/>
  <c r="A75" i="5" s="1"/>
  <c r="A72" i="2"/>
  <c r="A72" i="5" s="1"/>
  <c r="AF69" i="2"/>
  <c r="AB69"/>
  <c r="Y69"/>
  <c r="U69"/>
  <c r="A69"/>
  <c r="A69" i="5" s="1"/>
  <c r="AF68" i="2"/>
  <c r="AB68"/>
  <c r="Y68"/>
  <c r="U68"/>
  <c r="A68"/>
  <c r="A68" i="5" s="1"/>
  <c r="AF67" i="2"/>
  <c r="AB67"/>
  <c r="Y67"/>
  <c r="U67"/>
  <c r="A67"/>
  <c r="A67" i="5" s="1"/>
  <c r="AF66" i="2"/>
  <c r="AB66"/>
  <c r="Y66"/>
  <c r="U66"/>
  <c r="A66"/>
  <c r="A66" i="5" s="1"/>
  <c r="AF65" i="2"/>
  <c r="AB65"/>
  <c r="Y65"/>
  <c r="U65"/>
  <c r="A65"/>
  <c r="A65" i="5" s="1"/>
  <c r="AF64" i="2"/>
  <c r="AB64"/>
  <c r="Y64"/>
  <c r="U64"/>
  <c r="A64"/>
  <c r="A64" i="5" s="1"/>
  <c r="AF63" i="2"/>
  <c r="AB63"/>
  <c r="Y63"/>
  <c r="U63"/>
  <c r="A63"/>
  <c r="A63" i="5" s="1"/>
  <c r="AF62" i="2"/>
  <c r="AB62"/>
  <c r="Y62"/>
  <c r="U62"/>
  <c r="A62"/>
  <c r="A62" i="5" s="1"/>
  <c r="AF61" i="2"/>
  <c r="AB61"/>
  <c r="Y61"/>
  <c r="U61"/>
  <c r="A61"/>
  <c r="A61" i="5" s="1"/>
  <c r="AF60" i="2"/>
  <c r="AB60"/>
  <c r="Y60"/>
  <c r="U60"/>
  <c r="A60"/>
  <c r="A60" i="5" s="1"/>
  <c r="AF59" i="2"/>
  <c r="AB59"/>
  <c r="Y59"/>
  <c r="U59"/>
  <c r="A59"/>
  <c r="A59" i="5" s="1"/>
  <c r="AF58" i="2"/>
  <c r="AB58"/>
  <c r="Y58"/>
  <c r="U58"/>
  <c r="A58"/>
  <c r="A58" i="5" s="1"/>
  <c r="AF57" i="2"/>
  <c r="AB57"/>
  <c r="Y57"/>
  <c r="U57"/>
  <c r="A57"/>
  <c r="A57" i="5" s="1"/>
  <c r="AF56" i="2"/>
  <c r="AB56"/>
  <c r="Y56"/>
  <c r="U56"/>
  <c r="A56"/>
  <c r="A56" i="5" s="1"/>
  <c r="AF55" i="2"/>
  <c r="AB55"/>
  <c r="Y55"/>
  <c r="U55"/>
  <c r="A55"/>
  <c r="A55" i="5" s="1"/>
  <c r="AF54" i="2"/>
  <c r="AB54"/>
  <c r="Y54"/>
  <c r="U54"/>
  <c r="A54"/>
  <c r="A54" i="5" s="1"/>
  <c r="AF53" i="2"/>
  <c r="AB53"/>
  <c r="Y53"/>
  <c r="U53"/>
  <c r="A53"/>
  <c r="A53" i="5" s="1"/>
  <c r="AF52" i="2"/>
  <c r="AB52"/>
  <c r="Y52"/>
  <c r="U52"/>
  <c r="A52"/>
  <c r="A52" i="5" s="1"/>
  <c r="AF51" i="2"/>
  <c r="AB51"/>
  <c r="Y51"/>
  <c r="U51"/>
  <c r="A51"/>
  <c r="A51" i="5" s="1"/>
  <c r="AF50" i="2"/>
  <c r="AB50"/>
  <c r="Y50"/>
  <c r="U50"/>
  <c r="A50"/>
  <c r="A50" i="5" s="1"/>
  <c r="AF49" i="2"/>
  <c r="AB49"/>
  <c r="Y49"/>
  <c r="U49"/>
  <c r="A49"/>
  <c r="A49" i="5" s="1"/>
  <c r="AF48" i="2"/>
  <c r="AB48"/>
  <c r="Y48"/>
  <c r="U48"/>
  <c r="A48"/>
  <c r="A48" i="5" s="1"/>
  <c r="AF47" i="2"/>
  <c r="AB47"/>
  <c r="Y47"/>
  <c r="U47"/>
  <c r="A47"/>
  <c r="A47" i="5" s="1"/>
  <c r="AF46" i="2"/>
  <c r="AB46"/>
  <c r="Y46"/>
  <c r="U46"/>
  <c r="A46"/>
  <c r="A46" i="5" s="1"/>
  <c r="AF45" i="2"/>
  <c r="AB45"/>
  <c r="Y45"/>
  <c r="U45"/>
  <c r="A45"/>
  <c r="A45" i="5" s="1"/>
  <c r="AF44" i="2"/>
  <c r="AB44"/>
  <c r="Y44"/>
  <c r="U44"/>
  <c r="A44"/>
  <c r="A44" i="5" s="1"/>
  <c r="AF43" i="2"/>
  <c r="AB43"/>
  <c r="Y43"/>
  <c r="U43"/>
  <c r="A43"/>
  <c r="A43" i="5" s="1"/>
  <c r="AF42" i="2"/>
  <c r="AB42"/>
  <c r="Y42"/>
  <c r="U42"/>
  <c r="A42"/>
  <c r="A42" i="5" s="1"/>
  <c r="AF41" i="2"/>
  <c r="AB41"/>
  <c r="Y41"/>
  <c r="U41"/>
  <c r="A41"/>
  <c r="A41" i="5" s="1"/>
  <c r="AF40" i="2"/>
  <c r="AB40"/>
  <c r="Y40"/>
  <c r="U40"/>
  <c r="A40"/>
  <c r="A40" i="5" s="1"/>
  <c r="AF39" i="2"/>
  <c r="AB39"/>
  <c r="Y39"/>
  <c r="U39"/>
  <c r="A39"/>
  <c r="A39" i="5" s="1"/>
  <c r="AF38" i="2"/>
  <c r="AB38"/>
  <c r="Y38"/>
  <c r="U38"/>
  <c r="A38"/>
  <c r="A38" i="5" s="1"/>
  <c r="AF37" i="2"/>
  <c r="AB37"/>
  <c r="Y37"/>
  <c r="U37"/>
  <c r="A37"/>
  <c r="A37" i="5" s="1"/>
  <c r="AF36" i="2"/>
  <c r="AB36"/>
  <c r="Y36"/>
  <c r="U36"/>
  <c r="A36"/>
  <c r="A36" i="5" s="1"/>
  <c r="AF35" i="2"/>
  <c r="AB35"/>
  <c r="Y35"/>
  <c r="U35"/>
  <c r="A35"/>
  <c r="A35" i="5" s="1"/>
  <c r="AF34" i="2"/>
  <c r="AB34"/>
  <c r="Y34"/>
  <c r="U34"/>
  <c r="A34"/>
  <c r="A34" i="5" s="1"/>
  <c r="AF33" i="2"/>
  <c r="AB33"/>
  <c r="Y33"/>
  <c r="U33"/>
  <c r="A33"/>
  <c r="A33" i="5" s="1"/>
  <c r="AF32" i="2"/>
  <c r="AB32"/>
  <c r="Y32"/>
  <c r="U32"/>
  <c r="A32"/>
  <c r="A32" i="5" s="1"/>
  <c r="AF31" i="2"/>
  <c r="AB31"/>
  <c r="Y31"/>
  <c r="U31"/>
  <c r="A31"/>
  <c r="A31" i="5" s="1"/>
  <c r="AF30" i="2"/>
  <c r="AB30"/>
  <c r="Y30"/>
  <c r="U30"/>
  <c r="A30"/>
  <c r="A30" i="5" s="1"/>
  <c r="AF29" i="2"/>
  <c r="AB29"/>
  <c r="Y29"/>
  <c r="U29"/>
  <c r="A29"/>
  <c r="A29" i="5" s="1"/>
  <c r="AF28" i="2"/>
  <c r="AB28"/>
  <c r="Y28"/>
  <c r="U28"/>
  <c r="A28"/>
  <c r="A28" i="5" s="1"/>
  <c r="AF27" i="2"/>
  <c r="AB27"/>
  <c r="Y27"/>
  <c r="U27"/>
  <c r="A27"/>
  <c r="A27" i="5" s="1"/>
  <c r="AF26" i="2"/>
  <c r="AB26"/>
  <c r="Y26"/>
  <c r="U26"/>
  <c r="A26"/>
  <c r="A26" i="5" s="1"/>
  <c r="AF25" i="2"/>
  <c r="AB25"/>
  <c r="Y25"/>
  <c r="U25"/>
  <c r="A25"/>
  <c r="A25" i="5" s="1"/>
  <c r="AF24" i="2"/>
  <c r="AB24"/>
  <c r="Y24"/>
  <c r="U24"/>
  <c r="A24"/>
  <c r="A24" i="5" s="1"/>
  <c r="AF23" i="2"/>
  <c r="AB23"/>
  <c r="Y23"/>
  <c r="U23"/>
  <c r="A23"/>
  <c r="A23" i="5" s="1"/>
  <c r="AF22" i="2"/>
  <c r="AB22"/>
  <c r="Y22"/>
  <c r="U22"/>
  <c r="A22"/>
  <c r="A22" i="5" s="1"/>
  <c r="AF21" i="2"/>
  <c r="AB21"/>
  <c r="Y21"/>
  <c r="U21"/>
  <c r="A21"/>
  <c r="A21" i="5" s="1"/>
  <c r="AF20" i="2"/>
  <c r="AB20"/>
  <c r="Y20"/>
  <c r="U20"/>
  <c r="A20"/>
  <c r="A20" i="5" s="1"/>
  <c r="AF19" i="2"/>
  <c r="AB19"/>
  <c r="Y19"/>
  <c r="U19"/>
  <c r="A19"/>
  <c r="A19" i="5" s="1"/>
  <c r="AF18" i="2"/>
  <c r="AB18"/>
  <c r="Y18"/>
  <c r="U18"/>
  <c r="A18"/>
  <c r="A18" i="5" s="1"/>
  <c r="AF17" i="2"/>
  <c r="AB17"/>
  <c r="Y17"/>
  <c r="U17"/>
  <c r="A17"/>
  <c r="A17" i="5" s="1"/>
  <c r="AF16" i="2"/>
  <c r="AB16"/>
  <c r="Y16"/>
  <c r="U16"/>
  <c r="A16"/>
  <c r="A16" i="5" s="1"/>
  <c r="AF15" i="2"/>
  <c r="AB15"/>
  <c r="Y15"/>
  <c r="U15"/>
  <c r="A15"/>
  <c r="A15" i="5" s="1"/>
  <c r="AF14" i="2"/>
  <c r="AB14"/>
  <c r="Y14"/>
  <c r="U14"/>
  <c r="A14"/>
  <c r="A14" i="5" s="1"/>
  <c r="AF13" i="2"/>
  <c r="AB13"/>
  <c r="Y13"/>
  <c r="U13"/>
  <c r="A13"/>
  <c r="A13" i="5" s="1"/>
  <c r="AF12" i="2"/>
  <c r="AB12"/>
  <c r="Y12"/>
  <c r="U12"/>
  <c r="A12"/>
  <c r="A12" i="5" s="1"/>
  <c r="AF11" i="2"/>
  <c r="AB11"/>
  <c r="Y11"/>
  <c r="U11"/>
  <c r="A11"/>
  <c r="A11" i="5" s="1"/>
  <c r="AF10" i="2"/>
  <c r="AB10"/>
  <c r="Y10"/>
  <c r="U10"/>
  <c r="A10"/>
  <c r="A10" i="5" s="1"/>
  <c r="AF9" i="2"/>
  <c r="AB9"/>
  <c r="Y9"/>
  <c r="U9"/>
  <c r="A9"/>
  <c r="A9" i="5" s="1"/>
  <c r="AF8" i="2"/>
  <c r="AB8"/>
  <c r="Y8"/>
  <c r="U8"/>
  <c r="A8"/>
  <c r="A8" i="5" s="1"/>
  <c r="AF7" i="2"/>
  <c r="AB7"/>
  <c r="Y7"/>
  <c r="U7"/>
  <c r="K7"/>
  <c r="I7"/>
  <c r="A7"/>
  <c r="A7" i="5" s="1"/>
  <c r="AF6" i="2"/>
  <c r="AB6"/>
  <c r="Y6"/>
  <c r="U6"/>
  <c r="Q6"/>
  <c r="O6"/>
  <c r="A6"/>
  <c r="A6" i="5" s="1"/>
  <c r="AF5" i="2"/>
  <c r="AB5"/>
  <c r="Y5"/>
  <c r="U5"/>
  <c r="K5"/>
  <c r="I5"/>
  <c r="A5"/>
  <c r="A5" i="5" s="1"/>
  <c r="AF4" i="2"/>
  <c r="AB4"/>
  <c r="Y4"/>
  <c r="U4"/>
  <c r="Q4"/>
  <c r="O4"/>
  <c r="A4"/>
  <c r="A4" i="5" s="1"/>
  <c r="A1" i="2"/>
  <c r="A1" i="5" s="1"/>
  <c r="F53" i="1"/>
  <c r="E52"/>
  <c r="D51"/>
  <c r="C50"/>
  <c r="F44"/>
  <c r="E43"/>
  <c r="D42"/>
  <c r="C41"/>
  <c r="J35"/>
  <c r="F35"/>
  <c r="I34"/>
  <c r="E34"/>
  <c r="H33"/>
  <c r="D33"/>
  <c r="G32"/>
  <c r="C32"/>
  <c r="N26"/>
  <c r="B26"/>
  <c r="R128" i="3" s="1"/>
  <c r="M25" i="1"/>
  <c r="B25"/>
  <c r="R157" i="3" s="1"/>
  <c r="B53" i="1" s="1"/>
  <c r="L24"/>
  <c r="B24"/>
  <c r="R155" i="3" s="1"/>
  <c r="K23" i="1"/>
  <c r="B23"/>
  <c r="R127" i="3" s="1"/>
  <c r="B42" i="1" s="1"/>
  <c r="J22"/>
  <c r="B22"/>
  <c r="R92" i="3" s="1"/>
  <c r="I21" i="1"/>
  <c r="B21"/>
  <c r="R129" i="3" s="1"/>
  <c r="B44" i="1" s="1"/>
  <c r="H20"/>
  <c r="B20"/>
  <c r="R156" i="3" s="1"/>
  <c r="G19" i="1"/>
  <c r="B19"/>
  <c r="R154" i="3" s="1"/>
  <c r="F18" i="1"/>
  <c r="B18"/>
  <c r="R94" i="3" s="1"/>
  <c r="E17" i="1"/>
  <c r="B17"/>
  <c r="R95" i="3" s="1"/>
  <c r="D16" i="1"/>
  <c r="B16"/>
  <c r="R126" i="3" s="1"/>
  <c r="C15" i="1"/>
  <c r="B15"/>
  <c r="R93" i="3" s="1"/>
  <c r="AD77" i="2" l="1"/>
  <c r="AE139"/>
  <c r="W167"/>
  <c r="W175"/>
  <c r="U72"/>
  <c r="X75"/>
  <c r="X76"/>
  <c r="AE76"/>
  <c r="X77"/>
  <c r="X78"/>
  <c r="AE78"/>
  <c r="X79"/>
  <c r="X80"/>
  <c r="AE80"/>
  <c r="X81"/>
  <c r="X82"/>
  <c r="AE82"/>
  <c r="X83"/>
  <c r="M84"/>
  <c r="AE84"/>
  <c r="X85"/>
  <c r="M86"/>
  <c r="AE86"/>
  <c r="U89"/>
  <c r="X92"/>
  <c r="AE93"/>
  <c r="AD98"/>
  <c r="W99"/>
  <c r="W110"/>
  <c r="M111"/>
  <c r="AD111"/>
  <c r="W112"/>
  <c r="AD113"/>
  <c r="W114"/>
  <c r="V115"/>
  <c r="AD115"/>
  <c r="W116"/>
  <c r="M117"/>
  <c r="AD117"/>
  <c r="W118"/>
  <c r="AD119"/>
  <c r="W120"/>
  <c r="W126"/>
  <c r="AD126"/>
  <c r="AE127"/>
  <c r="AD128"/>
  <c r="W131"/>
  <c r="W137"/>
  <c r="AD137"/>
  <c r="AE138"/>
  <c r="W139"/>
  <c r="AD139"/>
  <c r="AE140"/>
  <c r="W141"/>
  <c r="AD141"/>
  <c r="AE142"/>
  <c r="W143"/>
  <c r="AD143"/>
  <c r="AE144"/>
  <c r="W145"/>
  <c r="AD145"/>
  <c r="AE146"/>
  <c r="W147"/>
  <c r="AD147"/>
  <c r="AE148"/>
  <c r="X154"/>
  <c r="AE154"/>
  <c r="W155"/>
  <c r="AE156"/>
  <c r="AE157"/>
  <c r="W158"/>
  <c r="X165"/>
  <c r="AE165"/>
  <c r="W166"/>
  <c r="X167"/>
  <c r="AE167"/>
  <c r="W168"/>
  <c r="X169"/>
  <c r="AE169"/>
  <c r="W170"/>
  <c r="X171"/>
  <c r="AE171"/>
  <c r="W172"/>
  <c r="X173"/>
  <c r="AE173"/>
  <c r="W174"/>
  <c r="X175"/>
  <c r="AE175"/>
  <c r="W176"/>
  <c r="B64" i="1"/>
  <c r="B63"/>
  <c r="B70"/>
  <c r="C95" i="3"/>
  <c r="U95" i="2" s="1"/>
  <c r="C93" i="3"/>
  <c r="U93" i="2" s="1"/>
  <c r="J99" i="3"/>
  <c r="AB99" i="2" s="1"/>
  <c r="J100" i="3"/>
  <c r="AB100" i="2" s="1"/>
  <c r="C103" i="3"/>
  <c r="U103" i="2" s="1"/>
  <c r="J96" i="3"/>
  <c r="AB96" i="2" s="1"/>
  <c r="C102" i="3"/>
  <c r="U102" i="2" s="1"/>
  <c r="C100" i="3"/>
  <c r="U100" i="2" s="1"/>
  <c r="C98" i="3"/>
  <c r="U98" i="2" s="1"/>
  <c r="J97" i="3"/>
  <c r="AB97" i="2" s="1"/>
  <c r="J92" i="3"/>
  <c r="AB92" i="2" s="1"/>
  <c r="J95" i="3"/>
  <c r="AB95" i="2" s="1"/>
  <c r="C130" i="3"/>
  <c r="U130" i="2" s="1"/>
  <c r="C128" i="3"/>
  <c r="U128" i="2" s="1"/>
  <c r="C126" i="3"/>
  <c r="U126" i="2" s="1"/>
  <c r="J93" i="3"/>
  <c r="AB93" i="2" s="1"/>
  <c r="C101" i="3"/>
  <c r="U101" i="2" s="1"/>
  <c r="C99" i="3"/>
  <c r="U99" i="2" s="1"/>
  <c r="J94" i="3"/>
  <c r="AB94" i="2" s="1"/>
  <c r="J102" i="3"/>
  <c r="AB102" i="2" s="1"/>
  <c r="C97" i="3"/>
  <c r="U97" i="2" s="1"/>
  <c r="J155" i="3"/>
  <c r="AB155" i="2" s="1"/>
  <c r="C159" i="3"/>
  <c r="U159" i="2" s="1"/>
  <c r="J156" i="3"/>
  <c r="AB156" i="2" s="1"/>
  <c r="J103" i="3"/>
  <c r="AB103" i="2" s="1"/>
  <c r="J101" i="3"/>
  <c r="AB101" i="2" s="1"/>
  <c r="J98" i="3"/>
  <c r="AB98" i="2" s="1"/>
  <c r="C96" i="3"/>
  <c r="U96" i="2" s="1"/>
  <c r="C94" i="3"/>
  <c r="U94" i="2" s="1"/>
  <c r="C92" i="3"/>
  <c r="U92" i="2" s="1"/>
  <c r="C157" i="3"/>
  <c r="U157" i="2" s="1"/>
  <c r="C155" i="3"/>
  <c r="U155" i="2" s="1"/>
  <c r="J158" i="3"/>
  <c r="AB158" i="2" s="1"/>
  <c r="J127" i="3"/>
  <c r="AB127" i="2" s="1"/>
  <c r="C131" i="3"/>
  <c r="U131" i="2" s="1"/>
  <c r="J128" i="3"/>
  <c r="AB128" i="2" s="1"/>
  <c r="B33" i="1"/>
  <c r="B35"/>
  <c r="B51"/>
  <c r="U1" i="2"/>
  <c r="C158" i="3"/>
  <c r="U158" i="2" s="1"/>
  <c r="C156" i="3"/>
  <c r="U156" i="2" s="1"/>
  <c r="C154" i="3"/>
  <c r="U154" i="2" s="1"/>
  <c r="J131" i="3"/>
  <c r="AB131" i="2" s="1"/>
  <c r="J126" i="3"/>
  <c r="AB126" i="2" s="1"/>
  <c r="J129" i="3"/>
  <c r="AB129" i="2" s="1"/>
  <c r="C129" i="3"/>
  <c r="U129" i="2" s="1"/>
  <c r="C127" i="3"/>
  <c r="U127" i="2" s="1"/>
  <c r="J130" i="3"/>
  <c r="AB130" i="2" s="1"/>
  <c r="J159" i="3"/>
  <c r="AB159" i="2" s="1"/>
  <c r="J154" i="3"/>
  <c r="AB154" i="2" s="1"/>
  <c r="J157" i="3"/>
  <c r="AB157" i="2" s="1"/>
  <c r="B32" i="1"/>
  <c r="B34"/>
  <c r="B41"/>
  <c r="B43"/>
  <c r="B50"/>
  <c r="B52"/>
  <c r="AE109" i="2"/>
  <c r="AC109"/>
  <c r="D12" i="3"/>
  <c r="F8"/>
  <c r="J8" i="2" s="1"/>
  <c r="G8" i="3"/>
  <c r="K8" i="2" s="1"/>
  <c r="E8" i="3"/>
  <c r="I8" i="2" s="1"/>
  <c r="K12" i="3"/>
  <c r="N8"/>
  <c r="Q8" i="2" s="1"/>
  <c r="L8" i="3"/>
  <c r="O8" i="2" s="1"/>
  <c r="M8" i="3"/>
  <c r="P8" i="2" s="1"/>
  <c r="AD130"/>
  <c r="S130"/>
  <c r="AE130"/>
  <c r="AC130"/>
  <c r="W75"/>
  <c r="AC75"/>
  <c r="AE75"/>
  <c r="M76"/>
  <c r="S76"/>
  <c r="V76"/>
  <c r="Z76" s="1"/>
  <c r="W77"/>
  <c r="AC77"/>
  <c r="AG77" s="1"/>
  <c r="AH77" s="1"/>
  <c r="AE77"/>
  <c r="M78"/>
  <c r="S78"/>
  <c r="V78"/>
  <c r="Z78" s="1"/>
  <c r="AA78" s="1"/>
  <c r="W79"/>
  <c r="AC79"/>
  <c r="AG79" s="1"/>
  <c r="AH79" s="1"/>
  <c r="AE79"/>
  <c r="M80"/>
  <c r="S80"/>
  <c r="V80"/>
  <c r="Z80" s="1"/>
  <c r="AA80" s="1"/>
  <c r="W81"/>
  <c r="AC81"/>
  <c r="AG81" s="1"/>
  <c r="AH81" s="1"/>
  <c r="AE81"/>
  <c r="M82"/>
  <c r="S82"/>
  <c r="V82"/>
  <c r="Z82" s="1"/>
  <c r="AA82" s="1"/>
  <c r="W83"/>
  <c r="AC83"/>
  <c r="AG83" s="1"/>
  <c r="AH83" s="1"/>
  <c r="AE83"/>
  <c r="V84"/>
  <c r="Z84" s="1"/>
  <c r="AA84" s="1"/>
  <c r="X84"/>
  <c r="AD84"/>
  <c r="W85"/>
  <c r="AC85"/>
  <c r="AG85" s="1"/>
  <c r="AH85" s="1"/>
  <c r="AE85"/>
  <c r="V86"/>
  <c r="Z86" s="1"/>
  <c r="AA86" s="1"/>
  <c r="X86"/>
  <c r="AD86"/>
  <c r="W92"/>
  <c r="AC92"/>
  <c r="AE92"/>
  <c r="M93"/>
  <c r="S93"/>
  <c r="V93"/>
  <c r="X93"/>
  <c r="AD93"/>
  <c r="S95"/>
  <c r="AD95"/>
  <c r="W98"/>
  <c r="AC98"/>
  <c r="AE98"/>
  <c r="M99"/>
  <c r="S99"/>
  <c r="V99"/>
  <c r="X99"/>
  <c r="AD99"/>
  <c r="X109"/>
  <c r="AD109"/>
  <c r="D13" i="3"/>
  <c r="G9"/>
  <c r="K9" i="2" s="1"/>
  <c r="E9" i="3"/>
  <c r="I9" i="2" s="1"/>
  <c r="F9" i="3"/>
  <c r="J9" i="2" s="1"/>
  <c r="K13" i="3"/>
  <c r="M9"/>
  <c r="P9" i="2" s="1"/>
  <c r="N9" i="3"/>
  <c r="Q9" i="2" s="1"/>
  <c r="L9" i="3"/>
  <c r="O9" i="2" s="1"/>
  <c r="D14" i="3"/>
  <c r="F10"/>
  <c r="J10" i="2" s="1"/>
  <c r="G10" i="3"/>
  <c r="K10" i="2" s="1"/>
  <c r="E10" i="3"/>
  <c r="I10" i="2" s="1"/>
  <c r="K14" i="3"/>
  <c r="N10"/>
  <c r="Q10" i="2" s="1"/>
  <c r="L10" i="3"/>
  <c r="O10" i="2" s="1"/>
  <c r="M10" i="3"/>
  <c r="P10" i="2" s="1"/>
  <c r="D15" i="3"/>
  <c r="G11"/>
  <c r="K11" i="2" s="1"/>
  <c r="E11" i="3"/>
  <c r="I11" i="2" s="1"/>
  <c r="F11" i="3"/>
  <c r="J11" i="2" s="1"/>
  <c r="K15" i="3"/>
  <c r="M11"/>
  <c r="P11" i="2" s="1"/>
  <c r="N11" i="3"/>
  <c r="Q11" i="2" s="1"/>
  <c r="L11" i="3"/>
  <c r="O11" i="2" s="1"/>
  <c r="M75"/>
  <c r="S75"/>
  <c r="V75"/>
  <c r="Z75" s="1"/>
  <c r="AC76"/>
  <c r="AG76" s="1"/>
  <c r="AH76" s="1"/>
  <c r="M77"/>
  <c r="S77"/>
  <c r="V77"/>
  <c r="Z77" s="1"/>
  <c r="AA77" s="1"/>
  <c r="AC78"/>
  <c r="AG78" s="1"/>
  <c r="AH78" s="1"/>
  <c r="M79"/>
  <c r="S79"/>
  <c r="V79"/>
  <c r="Z79" s="1"/>
  <c r="AA79" s="1"/>
  <c r="AC80"/>
  <c r="AG80" s="1"/>
  <c r="AH80" s="1"/>
  <c r="M81"/>
  <c r="S81"/>
  <c r="V81"/>
  <c r="Z81" s="1"/>
  <c r="AA81" s="1"/>
  <c r="AC82"/>
  <c r="AG82" s="1"/>
  <c r="AH82" s="1"/>
  <c r="M83"/>
  <c r="S83"/>
  <c r="V83"/>
  <c r="Z83" s="1"/>
  <c r="AA83" s="1"/>
  <c r="AC84"/>
  <c r="AG84" s="1"/>
  <c r="AH84" s="1"/>
  <c r="M85"/>
  <c r="S85"/>
  <c r="V85"/>
  <c r="Z85" s="1"/>
  <c r="AA85" s="1"/>
  <c r="AC86"/>
  <c r="AG86" s="1"/>
  <c r="AH86" s="1"/>
  <c r="M92"/>
  <c r="S92"/>
  <c r="V92"/>
  <c r="Z92" s="1"/>
  <c r="AC93"/>
  <c r="AG93" s="1"/>
  <c r="AC95"/>
  <c r="AG95" s="1"/>
  <c r="M98"/>
  <c r="V98"/>
  <c r="Z98" s="1"/>
  <c r="AC99"/>
  <c r="AG99" s="1"/>
  <c r="M109"/>
  <c r="S109"/>
  <c r="V109"/>
  <c r="Z109" s="1"/>
  <c r="AA109" s="1"/>
  <c r="AC15" i="3"/>
  <c r="AA15"/>
  <c r="Y15"/>
  <c r="W15"/>
  <c r="U15"/>
  <c r="S15"/>
  <c r="AD14"/>
  <c r="AB14"/>
  <c r="Z14"/>
  <c r="X14"/>
  <c r="V14"/>
  <c r="T14"/>
  <c r="AC13"/>
  <c r="AA13"/>
  <c r="Y13"/>
  <c r="W13"/>
  <c r="U13"/>
  <c r="S13"/>
  <c r="AD12"/>
  <c r="AB12"/>
  <c r="Z12"/>
  <c r="X12"/>
  <c r="V12"/>
  <c r="T12"/>
  <c r="AC11"/>
  <c r="AA11"/>
  <c r="Y11"/>
  <c r="W11"/>
  <c r="M96"/>
  <c r="P96" i="2" s="1"/>
  <c r="L96" i="3"/>
  <c r="O96" i="2" s="1"/>
  <c r="G100" i="3"/>
  <c r="K100" i="2" s="1"/>
  <c r="E100" i="3"/>
  <c r="I100" i="2" s="1"/>
  <c r="F100" i="3"/>
  <c r="J100" i="2" s="1"/>
  <c r="F103" i="3"/>
  <c r="J103" i="2" s="1"/>
  <c r="E103" i="3"/>
  <c r="I103" i="2" s="1"/>
  <c r="G102" i="3"/>
  <c r="K102" i="2" s="1"/>
  <c r="E102" i="3"/>
  <c r="I102" i="2" s="1"/>
  <c r="F102" i="3"/>
  <c r="J102" i="2" s="1"/>
  <c r="G129" i="3"/>
  <c r="K129" i="2" s="1"/>
  <c r="E129" i="3"/>
  <c r="I129" i="2" s="1"/>
  <c r="F129" i="3"/>
  <c r="J129" i="2" s="1"/>
  <c r="G130" i="3"/>
  <c r="K130" i="2" s="1"/>
  <c r="E130" i="3"/>
  <c r="I130" i="2" s="1"/>
  <c r="F130" i="3"/>
  <c r="J130" i="2" s="1"/>
  <c r="G157" i="3"/>
  <c r="K157" i="2" s="1"/>
  <c r="E157" i="3"/>
  <c r="I157" i="2" s="1"/>
  <c r="F157" i="3"/>
  <c r="J157" i="2" s="1"/>
  <c r="M110"/>
  <c r="S110"/>
  <c r="V110"/>
  <c r="Z110" s="1"/>
  <c r="AA110" s="1"/>
  <c r="X110"/>
  <c r="AD110"/>
  <c r="W111"/>
  <c r="AC111"/>
  <c r="AG111" s="1"/>
  <c r="AH111" s="1"/>
  <c r="AE111"/>
  <c r="M112"/>
  <c r="S112"/>
  <c r="V112"/>
  <c r="Z112" s="1"/>
  <c r="AA112" s="1"/>
  <c r="X112"/>
  <c r="AD112"/>
  <c r="W113"/>
  <c r="AC113"/>
  <c r="AG113" s="1"/>
  <c r="AH113" s="1"/>
  <c r="AE113"/>
  <c r="M114"/>
  <c r="S114"/>
  <c r="V114"/>
  <c r="Z114" s="1"/>
  <c r="AA114" s="1"/>
  <c r="X114"/>
  <c r="AD114"/>
  <c r="W115"/>
  <c r="Z115" s="1"/>
  <c r="AA115" s="1"/>
  <c r="AC115"/>
  <c r="AG115" s="1"/>
  <c r="AH115" s="1"/>
  <c r="AE115"/>
  <c r="M116"/>
  <c r="S116"/>
  <c r="V116"/>
  <c r="Z116" s="1"/>
  <c r="AA116" s="1"/>
  <c r="X116"/>
  <c r="AD116"/>
  <c r="W117"/>
  <c r="AC117"/>
  <c r="AG117" s="1"/>
  <c r="AH117" s="1"/>
  <c r="AE117"/>
  <c r="M118"/>
  <c r="S118"/>
  <c r="V118"/>
  <c r="Z118" s="1"/>
  <c r="AA118" s="1"/>
  <c r="X118"/>
  <c r="AD118"/>
  <c r="W119"/>
  <c r="AC119"/>
  <c r="AG119" s="1"/>
  <c r="AH119" s="1"/>
  <c r="AE119"/>
  <c r="M120"/>
  <c r="S120"/>
  <c r="V120"/>
  <c r="Z120" s="1"/>
  <c r="AA120" s="1"/>
  <c r="X120"/>
  <c r="AD120"/>
  <c r="U123"/>
  <c r="AC126"/>
  <c r="AG126" s="1"/>
  <c r="M127"/>
  <c r="S127"/>
  <c r="V127"/>
  <c r="Z127" s="1"/>
  <c r="X127"/>
  <c r="AD127"/>
  <c r="AC128"/>
  <c r="AG128" s="1"/>
  <c r="S129"/>
  <c r="AD129"/>
  <c r="M131"/>
  <c r="V131"/>
  <c r="X131"/>
  <c r="U134"/>
  <c r="AC137"/>
  <c r="AG137" s="1"/>
  <c r="AH137" s="1"/>
  <c r="M138"/>
  <c r="S138"/>
  <c r="V138"/>
  <c r="Z138" s="1"/>
  <c r="AA138" s="1"/>
  <c r="X138"/>
  <c r="AD138"/>
  <c r="AC139"/>
  <c r="AG139" s="1"/>
  <c r="AH139" s="1"/>
  <c r="M140"/>
  <c r="S140"/>
  <c r="V140"/>
  <c r="Z140" s="1"/>
  <c r="AA140" s="1"/>
  <c r="X140"/>
  <c r="AD140"/>
  <c r="AC141"/>
  <c r="AG141" s="1"/>
  <c r="AH141" s="1"/>
  <c r="M142"/>
  <c r="S142"/>
  <c r="V142"/>
  <c r="Z142" s="1"/>
  <c r="AA142" s="1"/>
  <c r="X142"/>
  <c r="AD142"/>
  <c r="AC143"/>
  <c r="AG143" s="1"/>
  <c r="AH143" s="1"/>
  <c r="M144"/>
  <c r="S144"/>
  <c r="V144"/>
  <c r="Z144" s="1"/>
  <c r="AA144" s="1"/>
  <c r="X144"/>
  <c r="AD144"/>
  <c r="AC145"/>
  <c r="AG145" s="1"/>
  <c r="AH145" s="1"/>
  <c r="M146"/>
  <c r="S146"/>
  <c r="V146"/>
  <c r="Z146" s="1"/>
  <c r="AA146" s="1"/>
  <c r="X146"/>
  <c r="AD146"/>
  <c r="AC147"/>
  <c r="AG147" s="1"/>
  <c r="AH147" s="1"/>
  <c r="M148"/>
  <c r="S148"/>
  <c r="V148"/>
  <c r="Z148" s="1"/>
  <c r="AA148" s="1"/>
  <c r="X148"/>
  <c r="AD148"/>
  <c r="U151"/>
  <c r="AC154"/>
  <c r="AG154" s="1"/>
  <c r="M155"/>
  <c r="S155"/>
  <c r="V155"/>
  <c r="Z155" s="1"/>
  <c r="X155"/>
  <c r="AD155"/>
  <c r="AC156"/>
  <c r="AG156" s="1"/>
  <c r="S157"/>
  <c r="AD157"/>
  <c r="U162"/>
  <c r="AC165"/>
  <c r="AG165" s="1"/>
  <c r="AH165" s="1"/>
  <c r="M166"/>
  <c r="S166"/>
  <c r="V166"/>
  <c r="Z166" s="1"/>
  <c r="AA166" s="1"/>
  <c r="X166"/>
  <c r="AD166"/>
  <c r="AC167"/>
  <c r="AG167" s="1"/>
  <c r="AH167" s="1"/>
  <c r="M168"/>
  <c r="S168"/>
  <c r="V168"/>
  <c r="Z168" s="1"/>
  <c r="AA168" s="1"/>
  <c r="X168"/>
  <c r="AD168"/>
  <c r="AC169"/>
  <c r="AG169" s="1"/>
  <c r="AH169" s="1"/>
  <c r="M170"/>
  <c r="S170"/>
  <c r="V170"/>
  <c r="Z170" s="1"/>
  <c r="AA170" s="1"/>
  <c r="X170"/>
  <c r="AD170"/>
  <c r="AC171"/>
  <c r="AG171" s="1"/>
  <c r="AH171" s="1"/>
  <c r="M172"/>
  <c r="S172"/>
  <c r="V172"/>
  <c r="Z172" s="1"/>
  <c r="AA172" s="1"/>
  <c r="X172"/>
  <c r="AD172"/>
  <c r="AC173"/>
  <c r="AG173" s="1"/>
  <c r="AH173" s="1"/>
  <c r="M174"/>
  <c r="S174"/>
  <c r="V174"/>
  <c r="Z174" s="1"/>
  <c r="AA174" s="1"/>
  <c r="X174"/>
  <c r="AD174"/>
  <c r="AC175"/>
  <c r="AG175" s="1"/>
  <c r="AH175" s="1"/>
  <c r="M176"/>
  <c r="S176"/>
  <c r="V176"/>
  <c r="Z176" s="1"/>
  <c r="AA176" s="1"/>
  <c r="X176"/>
  <c r="AD176"/>
  <c r="E4" i="3"/>
  <c r="I4" i="2" s="1"/>
  <c r="G4" i="3"/>
  <c r="K4" i="2" s="1"/>
  <c r="M4" i="3"/>
  <c r="P4" i="2" s="1"/>
  <c r="AC4" s="1"/>
  <c r="T4" i="3"/>
  <c r="V4"/>
  <c r="X4"/>
  <c r="Z4"/>
  <c r="AB4"/>
  <c r="AD4"/>
  <c r="F5"/>
  <c r="J5" i="2" s="1"/>
  <c r="M5" s="1"/>
  <c r="L5" i="3"/>
  <c r="O5" i="2" s="1"/>
  <c r="N5" i="3"/>
  <c r="Q5" i="2" s="1"/>
  <c r="S5" i="3"/>
  <c r="U5"/>
  <c r="W5"/>
  <c r="Y5"/>
  <c r="AA5"/>
  <c r="AC5"/>
  <c r="E6"/>
  <c r="I6" i="2" s="1"/>
  <c r="G6" i="3"/>
  <c r="K6" i="2" s="1"/>
  <c r="M6" i="3"/>
  <c r="P6" i="2" s="1"/>
  <c r="AE6" s="1"/>
  <c r="T6" i="3"/>
  <c r="V6"/>
  <c r="X6"/>
  <c r="Z6"/>
  <c r="AB6"/>
  <c r="AD6"/>
  <c r="F7"/>
  <c r="J7" i="2" s="1"/>
  <c r="W7" s="1"/>
  <c r="L7" i="3"/>
  <c r="O7" i="2" s="1"/>
  <c r="N7" i="3"/>
  <c r="Q7" i="2" s="1"/>
  <c r="S7" i="3"/>
  <c r="U7"/>
  <c r="W7"/>
  <c r="Y7"/>
  <c r="AA7"/>
  <c r="AC7"/>
  <c r="T8"/>
  <c r="V8"/>
  <c r="X8"/>
  <c r="Z8"/>
  <c r="AB8"/>
  <c r="AD8"/>
  <c r="S9"/>
  <c r="U9"/>
  <c r="W9"/>
  <c r="Y9"/>
  <c r="AA9"/>
  <c r="AC9"/>
  <c r="T10"/>
  <c r="V10"/>
  <c r="X10"/>
  <c r="Z10"/>
  <c r="AB10"/>
  <c r="AD10"/>
  <c r="S11"/>
  <c r="U11"/>
  <c r="X11"/>
  <c r="AB11"/>
  <c r="U12"/>
  <c r="Y12"/>
  <c r="AC12"/>
  <c r="T13"/>
  <c r="X13"/>
  <c r="U14"/>
  <c r="Y14"/>
  <c r="T15"/>
  <c r="X15"/>
  <c r="AB15"/>
  <c r="G96"/>
  <c r="K96" i="2" s="1"/>
  <c r="E96" i="3"/>
  <c r="I96" i="2" s="1"/>
  <c r="F96" i="3"/>
  <c r="J96" i="2" s="1"/>
  <c r="AC110"/>
  <c r="AG110" s="1"/>
  <c r="AH110" s="1"/>
  <c r="V111"/>
  <c r="AC112"/>
  <c r="AG112" s="1"/>
  <c r="AH112" s="1"/>
  <c r="M113"/>
  <c r="S113"/>
  <c r="V113"/>
  <c r="AC114"/>
  <c r="AG114" s="1"/>
  <c r="AH114" s="1"/>
  <c r="M115"/>
  <c r="AC116"/>
  <c r="AG116" s="1"/>
  <c r="AH116" s="1"/>
  <c r="V117"/>
  <c r="AC118"/>
  <c r="AG118" s="1"/>
  <c r="AH118" s="1"/>
  <c r="M119"/>
  <c r="S119"/>
  <c r="V119"/>
  <c r="AC120"/>
  <c r="AG120" s="1"/>
  <c r="AH120" s="1"/>
  <c r="M126"/>
  <c r="S126"/>
  <c r="V126"/>
  <c r="Z126" s="1"/>
  <c r="AA126" s="1"/>
  <c r="F41" i="1" s="1"/>
  <c r="AC127" i="2"/>
  <c r="AG127" s="1"/>
  <c r="AH127" s="1"/>
  <c r="D43" i="1" s="1"/>
  <c r="S128" i="2"/>
  <c r="AC129"/>
  <c r="AG129" s="1"/>
  <c r="M137"/>
  <c r="S137"/>
  <c r="V137"/>
  <c r="Z137" s="1"/>
  <c r="AA137" s="1"/>
  <c r="AC138"/>
  <c r="AG138" s="1"/>
  <c r="AH138" s="1"/>
  <c r="M139"/>
  <c r="S139"/>
  <c r="V139"/>
  <c r="Z139" s="1"/>
  <c r="AA139" s="1"/>
  <c r="AC140"/>
  <c r="AG140" s="1"/>
  <c r="AH140" s="1"/>
  <c r="M141"/>
  <c r="S141"/>
  <c r="V141"/>
  <c r="Z141" s="1"/>
  <c r="AA141" s="1"/>
  <c r="AC142"/>
  <c r="AG142" s="1"/>
  <c r="AH142" s="1"/>
  <c r="M143"/>
  <c r="S143"/>
  <c r="V143"/>
  <c r="Z143" s="1"/>
  <c r="AA143" s="1"/>
  <c r="AC144"/>
  <c r="AG144" s="1"/>
  <c r="AH144" s="1"/>
  <c r="M145"/>
  <c r="S145"/>
  <c r="V145"/>
  <c r="Z145" s="1"/>
  <c r="AA145" s="1"/>
  <c r="AC146"/>
  <c r="AG146" s="1"/>
  <c r="AH146" s="1"/>
  <c r="M147"/>
  <c r="S147"/>
  <c r="V147"/>
  <c r="Z147" s="1"/>
  <c r="AA147" s="1"/>
  <c r="AC148"/>
  <c r="AG148" s="1"/>
  <c r="AH148" s="1"/>
  <c r="M154"/>
  <c r="S154"/>
  <c r="V154"/>
  <c r="Z154" s="1"/>
  <c r="AA154" s="1"/>
  <c r="F50" i="1" s="1"/>
  <c r="AC155" i="2"/>
  <c r="AG155" s="1"/>
  <c r="AH155" s="1"/>
  <c r="D52" i="1" s="1"/>
  <c r="S156" i="2"/>
  <c r="AC157"/>
  <c r="AG157" s="1"/>
  <c r="M158"/>
  <c r="V158"/>
  <c r="Z158" s="1"/>
  <c r="M165"/>
  <c r="S165"/>
  <c r="V165"/>
  <c r="Z165" s="1"/>
  <c r="AA165" s="1"/>
  <c r="AC166"/>
  <c r="AG166" s="1"/>
  <c r="AH166" s="1"/>
  <c r="M167"/>
  <c r="S167"/>
  <c r="V167"/>
  <c r="Z167" s="1"/>
  <c r="AA167" s="1"/>
  <c r="AC168"/>
  <c r="AG168" s="1"/>
  <c r="AH168" s="1"/>
  <c r="M169"/>
  <c r="S169"/>
  <c r="V169"/>
  <c r="Z169" s="1"/>
  <c r="AA169" s="1"/>
  <c r="AC170"/>
  <c r="AG170" s="1"/>
  <c r="AH170" s="1"/>
  <c r="M171"/>
  <c r="S171"/>
  <c r="V171"/>
  <c r="Z171" s="1"/>
  <c r="AA171" s="1"/>
  <c r="AC172"/>
  <c r="AG172" s="1"/>
  <c r="AH172" s="1"/>
  <c r="M173"/>
  <c r="S173"/>
  <c r="V173"/>
  <c r="Z173" s="1"/>
  <c r="AA173" s="1"/>
  <c r="AC174"/>
  <c r="AG174" s="1"/>
  <c r="AH174" s="1"/>
  <c r="M175"/>
  <c r="S175"/>
  <c r="V175"/>
  <c r="Z175" s="1"/>
  <c r="AA175" s="1"/>
  <c r="AC176"/>
  <c r="AG176" s="1"/>
  <c r="AH176" s="1"/>
  <c r="F4" i="3"/>
  <c r="J4" i="2" s="1"/>
  <c r="M5" i="3"/>
  <c r="P5" i="2" s="1"/>
  <c r="V5" i="3"/>
  <c r="X5"/>
  <c r="Z5"/>
  <c r="AB5"/>
  <c r="AD5"/>
  <c r="F6"/>
  <c r="J6" i="2" s="1"/>
  <c r="S6" i="3"/>
  <c r="W6"/>
  <c r="Y6"/>
  <c r="AA6"/>
  <c r="AC6"/>
  <c r="M7"/>
  <c r="P7" i="2" s="1"/>
  <c r="T7" i="3"/>
  <c r="X7"/>
  <c r="Z7"/>
  <c r="AB7"/>
  <c r="AD7"/>
  <c r="S8"/>
  <c r="U8"/>
  <c r="Y8"/>
  <c r="AA8"/>
  <c r="AC8"/>
  <c r="T9"/>
  <c r="V9"/>
  <c r="Z9"/>
  <c r="AB9"/>
  <c r="AD9"/>
  <c r="S10"/>
  <c r="U10"/>
  <c r="W10"/>
  <c r="AA10"/>
  <c r="AC10"/>
  <c r="T11"/>
  <c r="V11"/>
  <c r="AD11"/>
  <c r="S12"/>
  <c r="W12"/>
  <c r="V13"/>
  <c r="Z13"/>
  <c r="AD13"/>
  <c r="S14"/>
  <c r="W14"/>
  <c r="AA14"/>
  <c r="V15"/>
  <c r="G94"/>
  <c r="K94" i="2" s="1"/>
  <c r="E94" i="3"/>
  <c r="I94" i="2" s="1"/>
  <c r="D97" i="3"/>
  <c r="G95"/>
  <c r="K95" i="2" s="1"/>
  <c r="E95" i="3"/>
  <c r="I95" i="2" s="1"/>
  <c r="N97" i="3"/>
  <c r="Q97" i="2" s="1"/>
  <c r="L97" i="3"/>
  <c r="O97" i="2" s="1"/>
  <c r="Y95" i="3"/>
  <c r="W94"/>
  <c r="Y93"/>
  <c r="W93"/>
  <c r="Y92"/>
  <c r="N101"/>
  <c r="Q101" i="2" s="1"/>
  <c r="L101" i="3"/>
  <c r="O101" i="2" s="1"/>
  <c r="G128" i="3"/>
  <c r="K128" i="2" s="1"/>
  <c r="E128" i="3"/>
  <c r="I128" i="2" s="1"/>
  <c r="N131" i="3"/>
  <c r="Q131" i="2" s="1"/>
  <c r="L131" i="3"/>
  <c r="O131" i="2" s="1"/>
  <c r="G156" i="3"/>
  <c r="K156" i="2" s="1"/>
  <c r="E156" i="3"/>
  <c r="I156" i="2" s="1"/>
  <c r="L102" i="3"/>
  <c r="O102" i="2" s="1"/>
  <c r="K103" i="3"/>
  <c r="T157"/>
  <c r="L158"/>
  <c r="O158" i="2" s="1"/>
  <c r="N158" i="3"/>
  <c r="Q158" i="2" s="1"/>
  <c r="E159" i="3"/>
  <c r="I159" i="2" s="1"/>
  <c r="G159" i="3"/>
  <c r="K159" i="2" s="1"/>
  <c r="M159" i="3"/>
  <c r="P159" i="2" s="1"/>
  <c r="U92" i="3"/>
  <c r="S93"/>
  <c r="U93"/>
  <c r="M94"/>
  <c r="P94" i="2" s="1"/>
  <c r="AD94" s="1"/>
  <c r="S94" i="3"/>
  <c r="S95"/>
  <c r="M100"/>
  <c r="P100" i="2" s="1"/>
  <c r="AC100" s="1"/>
  <c r="F101" i="3"/>
  <c r="J101" i="2" s="1"/>
  <c r="M101" s="1"/>
  <c r="U126" i="3"/>
  <c r="S127"/>
  <c r="U127"/>
  <c r="S128"/>
  <c r="S129"/>
  <c r="U154"/>
  <c r="S155"/>
  <c r="U155"/>
  <c r="S156"/>
  <c r="S157"/>
  <c r="L159"/>
  <c r="O159" i="2" s="1"/>
  <c r="AD158" l="1"/>
  <c r="S158"/>
  <c r="AE158"/>
  <c r="AC158"/>
  <c r="N103" i="3"/>
  <c r="Q103" i="2" s="1"/>
  <c r="L103" i="3"/>
  <c r="O103" i="2" s="1"/>
  <c r="M103" i="3"/>
  <c r="P103" i="2" s="1"/>
  <c r="AE131"/>
  <c r="AC131"/>
  <c r="AD131"/>
  <c r="S131"/>
  <c r="AE101"/>
  <c r="AC101"/>
  <c r="AD101"/>
  <c r="S101"/>
  <c r="X96"/>
  <c r="V96"/>
  <c r="M96"/>
  <c r="W96"/>
  <c r="X130"/>
  <c r="V130"/>
  <c r="M130"/>
  <c r="W130"/>
  <c r="X102"/>
  <c r="V102"/>
  <c r="M102"/>
  <c r="W102"/>
  <c r="W103"/>
  <c r="X103"/>
  <c r="V103"/>
  <c r="M103"/>
  <c r="AE11"/>
  <c r="AC11"/>
  <c r="AG11" s="1"/>
  <c r="AD11"/>
  <c r="S11"/>
  <c r="X10"/>
  <c r="V10"/>
  <c r="M10"/>
  <c r="W10"/>
  <c r="AE9"/>
  <c r="AC9"/>
  <c r="AG9" s="1"/>
  <c r="AD9"/>
  <c r="S9"/>
  <c r="X8"/>
  <c r="V8"/>
  <c r="M8"/>
  <c r="W8"/>
  <c r="B69" i="1"/>
  <c r="B66"/>
  <c r="B61"/>
  <c r="B68"/>
  <c r="B60"/>
  <c r="I70"/>
  <c r="F70"/>
  <c r="J70"/>
  <c r="G70"/>
  <c r="L64"/>
  <c r="F64"/>
  <c r="M64"/>
  <c r="G64"/>
  <c r="AA155" i="2"/>
  <c r="E51" i="1" s="1"/>
  <c r="AA127" i="2"/>
  <c r="E42" i="1" s="1"/>
  <c r="S100" i="2"/>
  <c r="V101"/>
  <c r="AE100"/>
  <c r="Z99"/>
  <c r="AA99" s="1"/>
  <c r="H34" i="1" s="1"/>
  <c r="AG98" i="2"/>
  <c r="AH98" s="1"/>
  <c r="J32" i="1" s="1"/>
  <c r="AE94" i="2"/>
  <c r="Z93"/>
  <c r="AA93" s="1"/>
  <c r="E33" i="1" s="1"/>
  <c r="AG92" i="2"/>
  <c r="AH92" s="1"/>
  <c r="AA76"/>
  <c r="AG75"/>
  <c r="AH75" s="1"/>
  <c r="AH87" s="1"/>
  <c r="AG130"/>
  <c r="AG109"/>
  <c r="AH109" s="1"/>
  <c r="AH121" s="1"/>
  <c r="AD100"/>
  <c r="AG100" s="1"/>
  <c r="W101"/>
  <c r="V7"/>
  <c r="AC6"/>
  <c r="V5"/>
  <c r="W5"/>
  <c r="W159"/>
  <c r="X159"/>
  <c r="V159"/>
  <c r="M159"/>
  <c r="X156"/>
  <c r="V156"/>
  <c r="M156"/>
  <c r="W156"/>
  <c r="X128"/>
  <c r="V128"/>
  <c r="M128"/>
  <c r="W128"/>
  <c r="X94"/>
  <c r="V94"/>
  <c r="M94"/>
  <c r="W94"/>
  <c r="AE159"/>
  <c r="AC159"/>
  <c r="AD159"/>
  <c r="S159"/>
  <c r="AD102"/>
  <c r="S102"/>
  <c r="AE102"/>
  <c r="AC102"/>
  <c r="AE97"/>
  <c r="AC97"/>
  <c r="AD97"/>
  <c r="S97"/>
  <c r="W95"/>
  <c r="X95"/>
  <c r="V95"/>
  <c r="M95"/>
  <c r="F97" i="3"/>
  <c r="J97" i="2" s="1"/>
  <c r="E97" i="3"/>
  <c r="I97" i="2" s="1"/>
  <c r="G97" i="3"/>
  <c r="K97" i="2" s="1"/>
  <c r="AE7"/>
  <c r="AC7"/>
  <c r="AD7"/>
  <c r="S7"/>
  <c r="AD6"/>
  <c r="S6"/>
  <c r="X6"/>
  <c r="V6"/>
  <c r="M6"/>
  <c r="W6"/>
  <c r="AE5"/>
  <c r="AC5"/>
  <c r="AD5"/>
  <c r="S5"/>
  <c r="AD4"/>
  <c r="S4"/>
  <c r="X4"/>
  <c r="V4"/>
  <c r="M4"/>
  <c r="W4"/>
  <c r="W157"/>
  <c r="X157"/>
  <c r="V157"/>
  <c r="M157"/>
  <c r="W129"/>
  <c r="X129"/>
  <c r="V129"/>
  <c r="M129"/>
  <c r="X100"/>
  <c r="V100"/>
  <c r="M100"/>
  <c r="W100"/>
  <c r="AD96"/>
  <c r="S96"/>
  <c r="AE96"/>
  <c r="AC96"/>
  <c r="N15" i="3"/>
  <c r="Q15" i="2" s="1"/>
  <c r="L15" i="3"/>
  <c r="O15" i="2" s="1"/>
  <c r="K19" i="3"/>
  <c r="M15"/>
  <c r="P15" i="2" s="1"/>
  <c r="W11"/>
  <c r="X11"/>
  <c r="V11"/>
  <c r="M11"/>
  <c r="D19" i="3"/>
  <c r="F15"/>
  <c r="J15" i="2" s="1"/>
  <c r="G15" i="3"/>
  <c r="K15" i="2" s="1"/>
  <c r="E15" i="3"/>
  <c r="I15" i="2" s="1"/>
  <c r="AD10"/>
  <c r="S10"/>
  <c r="AE10"/>
  <c r="AC10"/>
  <c r="K18" i="3"/>
  <c r="M14"/>
  <c r="P14" i="2" s="1"/>
  <c r="N14" i="3"/>
  <c r="Q14" i="2" s="1"/>
  <c r="L14" i="3"/>
  <c r="O14" i="2" s="1"/>
  <c r="G14" i="3"/>
  <c r="K14" i="2" s="1"/>
  <c r="E14" i="3"/>
  <c r="I14" i="2" s="1"/>
  <c r="D18" i="3"/>
  <c r="F14"/>
  <c r="J14" i="2" s="1"/>
  <c r="N13" i="3"/>
  <c r="Q13" i="2" s="1"/>
  <c r="L13" i="3"/>
  <c r="O13" i="2" s="1"/>
  <c r="K17" i="3"/>
  <c r="M13"/>
  <c r="P13" i="2" s="1"/>
  <c r="W9"/>
  <c r="X9"/>
  <c r="V9"/>
  <c r="M9"/>
  <c r="D17" i="3"/>
  <c r="F13"/>
  <c r="J13" i="2" s="1"/>
  <c r="G13" i="3"/>
  <c r="K13" i="2" s="1"/>
  <c r="E13" i="3"/>
  <c r="I13" i="2" s="1"/>
  <c r="AD8"/>
  <c r="S8"/>
  <c r="AE8"/>
  <c r="AC8"/>
  <c r="K16" i="3"/>
  <c r="M12"/>
  <c r="P12" i="2" s="1"/>
  <c r="N12" i="3"/>
  <c r="Q12" i="2" s="1"/>
  <c r="L12" i="3"/>
  <c r="O12" i="2" s="1"/>
  <c r="G12" i="3"/>
  <c r="K12" i="2" s="1"/>
  <c r="E12" i="3"/>
  <c r="I12" i="2" s="1"/>
  <c r="D16" i="3"/>
  <c r="F12"/>
  <c r="J12" i="2" s="1"/>
  <c r="B67" i="1"/>
  <c r="B65"/>
  <c r="B59"/>
  <c r="B62"/>
  <c r="M63"/>
  <c r="G63"/>
  <c r="L63"/>
  <c r="F63"/>
  <c r="Z119" i="2"/>
  <c r="AA119" s="1"/>
  <c r="Z117"/>
  <c r="AA117" s="1"/>
  <c r="Z113"/>
  <c r="AA113" s="1"/>
  <c r="AA121" s="1"/>
  <c r="Z111"/>
  <c r="AA111" s="1"/>
  <c r="AH154"/>
  <c r="C53" i="1" s="1"/>
  <c r="Z131" i="2"/>
  <c r="AH126"/>
  <c r="C44" i="1" s="1"/>
  <c r="AH99" i="2"/>
  <c r="I33" i="1" s="1"/>
  <c r="S94" i="2"/>
  <c r="AA92"/>
  <c r="AA75"/>
  <c r="AA87" s="1"/>
  <c r="X101"/>
  <c r="AC94"/>
  <c r="AG94" s="1"/>
  <c r="X7"/>
  <c r="M7"/>
  <c r="X5"/>
  <c r="AE4"/>
  <c r="AG8" l="1"/>
  <c r="AG10"/>
  <c r="AG96"/>
  <c r="AG5"/>
  <c r="AG7"/>
  <c r="Z95"/>
  <c r="AA95" s="1"/>
  <c r="F33" i="1" s="1"/>
  <c r="Z159" i="2"/>
  <c r="AG101"/>
  <c r="AG131"/>
  <c r="AA131" s="1"/>
  <c r="F43" i="1" s="1"/>
  <c r="AG4" i="2"/>
  <c r="M65" i="1"/>
  <c r="G65"/>
  <c r="L65"/>
  <c r="F65"/>
  <c r="X12" i="2"/>
  <c r="V12"/>
  <c r="M12"/>
  <c r="W12"/>
  <c r="AD12"/>
  <c r="S12"/>
  <c r="AE12"/>
  <c r="AC12"/>
  <c r="AG12" s="1"/>
  <c r="W13"/>
  <c r="X13"/>
  <c r="V13"/>
  <c r="M13"/>
  <c r="AE13"/>
  <c r="AC13"/>
  <c r="AD13"/>
  <c r="S13"/>
  <c r="X14"/>
  <c r="V14"/>
  <c r="M14"/>
  <c r="W14"/>
  <c r="AD14"/>
  <c r="S14"/>
  <c r="AE14"/>
  <c r="AC14"/>
  <c r="AG14" s="1"/>
  <c r="W15"/>
  <c r="X15"/>
  <c r="V15"/>
  <c r="M15"/>
  <c r="AE15"/>
  <c r="AC15"/>
  <c r="AD15"/>
  <c r="S15"/>
  <c r="I68" i="1"/>
  <c r="F68"/>
  <c r="J68"/>
  <c r="G68"/>
  <c r="L66"/>
  <c r="F66"/>
  <c r="M66"/>
  <c r="G66"/>
  <c r="Z100" i="2"/>
  <c r="AA100" s="1"/>
  <c r="H35" i="1" s="1"/>
  <c r="Z4" i="2"/>
  <c r="Z6"/>
  <c r="Z5"/>
  <c r="AA5" s="1"/>
  <c r="J21" i="1" s="1"/>
  <c r="Z7" i="2"/>
  <c r="AA7" s="1"/>
  <c r="K25" i="1" s="1"/>
  <c r="AH93" i="2"/>
  <c r="D34" i="1" s="1"/>
  <c r="AA98" i="2"/>
  <c r="G35" i="1" s="1"/>
  <c r="Z8" i="2"/>
  <c r="AA8" s="1"/>
  <c r="H18" i="1" s="1"/>
  <c r="Z10" i="2"/>
  <c r="AA10" s="1"/>
  <c r="C17" i="1" s="1"/>
  <c r="Z102" i="2"/>
  <c r="Z130"/>
  <c r="AA130" s="1"/>
  <c r="D41" i="1" s="1"/>
  <c r="Z96" i="2"/>
  <c r="AA96" s="1"/>
  <c r="D32" i="1" s="1"/>
  <c r="AH131" i="2"/>
  <c r="E44" i="1" s="1"/>
  <c r="L62"/>
  <c r="I62"/>
  <c r="M62"/>
  <c r="J62"/>
  <c r="F32"/>
  <c r="M59"/>
  <c r="J59"/>
  <c r="L59"/>
  <c r="I59"/>
  <c r="J67"/>
  <c r="G67"/>
  <c r="I67"/>
  <c r="F67"/>
  <c r="G16" i="3"/>
  <c r="K16" i="2" s="1"/>
  <c r="E16" i="3"/>
  <c r="I16" i="2" s="1"/>
  <c r="D20" i="3"/>
  <c r="F16"/>
  <c r="J16" i="2" s="1"/>
  <c r="K20" i="3"/>
  <c r="M16"/>
  <c r="P16" i="2" s="1"/>
  <c r="N16" i="3"/>
  <c r="Q16" i="2" s="1"/>
  <c r="L16" i="3"/>
  <c r="O16" i="2" s="1"/>
  <c r="D21" i="3"/>
  <c r="F17"/>
  <c r="J17" i="2" s="1"/>
  <c r="G17" i="3"/>
  <c r="K17" i="2" s="1"/>
  <c r="E17" i="3"/>
  <c r="I17" i="2" s="1"/>
  <c r="N17" i="3"/>
  <c r="Q17" i="2" s="1"/>
  <c r="L17" i="3"/>
  <c r="O17" i="2" s="1"/>
  <c r="K21" i="3"/>
  <c r="M17"/>
  <c r="P17" i="2" s="1"/>
  <c r="G18" i="3"/>
  <c r="K18" i="2" s="1"/>
  <c r="E18" i="3"/>
  <c r="I18" i="2" s="1"/>
  <c r="D22" i="3"/>
  <c r="F18"/>
  <c r="J18" i="2" s="1"/>
  <c r="K22" i="3"/>
  <c r="M18"/>
  <c r="P18" i="2" s="1"/>
  <c r="N18" i="3"/>
  <c r="Q18" i="2" s="1"/>
  <c r="L18" i="3"/>
  <c r="O18" i="2" s="1"/>
  <c r="D23" i="3"/>
  <c r="F19"/>
  <c r="J19" i="2" s="1"/>
  <c r="G19" i="3"/>
  <c r="K19" i="2" s="1"/>
  <c r="E19" i="3"/>
  <c r="I19" i="2" s="1"/>
  <c r="N19" i="3"/>
  <c r="Q19" i="2" s="1"/>
  <c r="L19" i="3"/>
  <c r="O19" i="2" s="1"/>
  <c r="K23" i="3"/>
  <c r="M19"/>
  <c r="P19" i="2" s="1"/>
  <c r="W97"/>
  <c r="X97"/>
  <c r="V97"/>
  <c r="M97"/>
  <c r="C35" i="1"/>
  <c r="L60"/>
  <c r="I60"/>
  <c r="M60"/>
  <c r="J60"/>
  <c r="M61"/>
  <c r="J61"/>
  <c r="L61"/>
  <c r="I61"/>
  <c r="J69"/>
  <c r="G69"/>
  <c r="I69"/>
  <c r="F69"/>
  <c r="AE103" i="2"/>
  <c r="AC103"/>
  <c r="AD103"/>
  <c r="S103"/>
  <c r="Z9"/>
  <c r="AA9" s="1"/>
  <c r="N24" i="1" s="1"/>
  <c r="Z11" i="2"/>
  <c r="AA11" s="1"/>
  <c r="I23" i="1" s="1"/>
  <c r="Z129" i="2"/>
  <c r="Z157"/>
  <c r="AG97"/>
  <c r="AG102"/>
  <c r="AH102" s="1"/>
  <c r="J34" i="1" s="1"/>
  <c r="AG159" i="2"/>
  <c r="AH159" s="1"/>
  <c r="E53" i="1" s="1"/>
  <c r="Z94" i="2"/>
  <c r="AA94" s="1"/>
  <c r="E32" i="1" s="1"/>
  <c r="Z128" i="2"/>
  <c r="Z156"/>
  <c r="AG6"/>
  <c r="AH6" s="1"/>
  <c r="G17" i="1" s="1"/>
  <c r="Z101" i="2"/>
  <c r="AA101" s="1"/>
  <c r="G34" i="1" s="1"/>
  <c r="AH95" i="2"/>
  <c r="D35" i="1" s="1"/>
  <c r="Z103" i="2"/>
  <c r="AG158"/>
  <c r="AG103" l="1"/>
  <c r="AH103" s="1"/>
  <c r="H32" i="1" s="1"/>
  <c r="Z15" i="2"/>
  <c r="AH158"/>
  <c r="C51" i="1" s="1"/>
  <c r="AA158" i="2"/>
  <c r="D50" i="1" s="1"/>
  <c r="AA156" i="2"/>
  <c r="E50" i="1" s="1"/>
  <c r="AH156" i="2"/>
  <c r="C52" i="1" s="1"/>
  <c r="AA129" i="2"/>
  <c r="F42" i="1" s="1"/>
  <c r="AH129" i="2"/>
  <c r="D44" i="1" s="1"/>
  <c r="N23" i="3"/>
  <c r="Q23" i="2" s="1"/>
  <c r="L23" i="3"/>
  <c r="O23" i="2" s="1"/>
  <c r="K27" i="3"/>
  <c r="M23"/>
  <c r="P23" i="2" s="1"/>
  <c r="D27" i="3"/>
  <c r="F23"/>
  <c r="J23" i="2" s="1"/>
  <c r="G23" i="3"/>
  <c r="K23" i="2" s="1"/>
  <c r="E23" i="3"/>
  <c r="I23" i="2" s="1"/>
  <c r="K26" i="3"/>
  <c r="M22"/>
  <c r="P22" i="2" s="1"/>
  <c r="N22" i="3"/>
  <c r="Q22" i="2" s="1"/>
  <c r="L22" i="3"/>
  <c r="O22" i="2" s="1"/>
  <c r="G22" i="3"/>
  <c r="K22" i="2" s="1"/>
  <c r="E22" i="3"/>
  <c r="I22" i="2" s="1"/>
  <c r="D26" i="3"/>
  <c r="F22"/>
  <c r="J22" i="2" s="1"/>
  <c r="N21" i="3"/>
  <c r="Q21" i="2" s="1"/>
  <c r="L21" i="3"/>
  <c r="O21" i="2" s="1"/>
  <c r="K25" i="3"/>
  <c r="M21"/>
  <c r="P21" i="2" s="1"/>
  <c r="D25" i="3"/>
  <c r="F21"/>
  <c r="J21" i="2" s="1"/>
  <c r="G21" i="3"/>
  <c r="K21" i="2" s="1"/>
  <c r="E21" i="3"/>
  <c r="I21" i="2" s="1"/>
  <c r="K24" i="3"/>
  <c r="M20"/>
  <c r="P20" i="2" s="1"/>
  <c r="N20" i="3"/>
  <c r="Q20" i="2" s="1"/>
  <c r="L20" i="3"/>
  <c r="O20" i="2" s="1"/>
  <c r="G20" i="3"/>
  <c r="K20" i="2" s="1"/>
  <c r="E20" i="3"/>
  <c r="I20" i="2" s="1"/>
  <c r="D24" i="3"/>
  <c r="F20"/>
  <c r="J20" i="2" s="1"/>
  <c r="AA4"/>
  <c r="AA103"/>
  <c r="G33" i="1" s="1"/>
  <c r="Z97" i="2"/>
  <c r="AA97" s="1"/>
  <c r="F34" i="1" s="1"/>
  <c r="AH101" i="2"/>
  <c r="I32" i="1" s="1"/>
  <c r="K32" s="1"/>
  <c r="AH11" i="2"/>
  <c r="K21" i="1" s="1"/>
  <c r="AH9" i="2"/>
  <c r="L26" i="1" s="1"/>
  <c r="AH130" i="2"/>
  <c r="C42" i="1" s="1"/>
  <c r="AH7" i="2"/>
  <c r="M23" i="1" s="1"/>
  <c r="AH5" i="2"/>
  <c r="I22" i="1" s="1"/>
  <c r="AH96" i="2"/>
  <c r="C33" i="1" s="1"/>
  <c r="AH8" i="2"/>
  <c r="F20" i="1" s="1"/>
  <c r="AG15" i="2"/>
  <c r="AH15" s="1"/>
  <c r="N21" i="1" s="1"/>
  <c r="Z14" i="2"/>
  <c r="AA14" s="1"/>
  <c r="C20" i="1" s="1"/>
  <c r="AG13" i="2"/>
  <c r="Z12"/>
  <c r="AA12" s="1"/>
  <c r="G16" i="1" s="1"/>
  <c r="AH100" i="2"/>
  <c r="J33" i="1" s="1"/>
  <c r="AA128" i="2"/>
  <c r="E41" i="1" s="1"/>
  <c r="G41" s="1"/>
  <c r="AH128" i="2"/>
  <c r="C43" i="1" s="1"/>
  <c r="AA157" i="2"/>
  <c r="F51" i="1" s="1"/>
  <c r="AH157" i="2"/>
  <c r="D53" i="1" s="1"/>
  <c r="AE19" i="2"/>
  <c r="AC19"/>
  <c r="AD19"/>
  <c r="S19"/>
  <c r="W19"/>
  <c r="X19"/>
  <c r="V19"/>
  <c r="Z19" s="1"/>
  <c r="M19"/>
  <c r="AD18"/>
  <c r="S18"/>
  <c r="AE18"/>
  <c r="AC18"/>
  <c r="X18"/>
  <c r="V18"/>
  <c r="M18"/>
  <c r="W18"/>
  <c r="AE17"/>
  <c r="AC17"/>
  <c r="AD17"/>
  <c r="S17"/>
  <c r="W17"/>
  <c r="X17"/>
  <c r="V17"/>
  <c r="Z17" s="1"/>
  <c r="M17"/>
  <c r="AD16"/>
  <c r="S16"/>
  <c r="AE16"/>
  <c r="AC16"/>
  <c r="X16"/>
  <c r="V16"/>
  <c r="M16"/>
  <c r="W16"/>
  <c r="L32" i="1"/>
  <c r="AH97" i="2"/>
  <c r="E35" i="1" s="1"/>
  <c r="AA102" i="2"/>
  <c r="I35" i="1" s="1"/>
  <c r="AA159" i="2"/>
  <c r="F52" i="1" s="1"/>
  <c r="AA6" i="2"/>
  <c r="E19" i="1" s="1"/>
  <c r="AH10" i="2"/>
  <c r="E15" i="1" s="1"/>
  <c r="AH94" i="2"/>
  <c r="AA15"/>
  <c r="I26" i="1" s="1"/>
  <c r="Z13" i="2"/>
  <c r="AH4"/>
  <c r="AA13" l="1"/>
  <c r="M22" i="1" s="1"/>
  <c r="AH12" i="2"/>
  <c r="D19" i="1" s="1"/>
  <c r="K35"/>
  <c r="I65"/>
  <c r="F62"/>
  <c r="C34"/>
  <c r="AH104" i="2"/>
  <c r="F59" i="1"/>
  <c r="H53"/>
  <c r="G53"/>
  <c r="H43"/>
  <c r="G43"/>
  <c r="G42"/>
  <c r="H42"/>
  <c r="G24" i="3"/>
  <c r="K24" i="2" s="1"/>
  <c r="E24" i="3"/>
  <c r="I24" i="2" s="1"/>
  <c r="D28" i="3"/>
  <c r="F24"/>
  <c r="J24" i="2" s="1"/>
  <c r="K28" i="3"/>
  <c r="M24"/>
  <c r="P24" i="2" s="1"/>
  <c r="N24" i="3"/>
  <c r="Q24" i="2" s="1"/>
  <c r="L24" i="3"/>
  <c r="O24" i="2" s="1"/>
  <c r="D29" i="3"/>
  <c r="F25"/>
  <c r="J25" i="2" s="1"/>
  <c r="G25" i="3"/>
  <c r="K25" i="2" s="1"/>
  <c r="E25" i="3"/>
  <c r="I25" i="2" s="1"/>
  <c r="N25" i="3"/>
  <c r="Q25" i="2" s="1"/>
  <c r="L25" i="3"/>
  <c r="O25" i="2" s="1"/>
  <c r="K29" i="3"/>
  <c r="M25"/>
  <c r="P25" i="2" s="1"/>
  <c r="G26" i="3"/>
  <c r="K26" i="2" s="1"/>
  <c r="E26" i="3"/>
  <c r="I26" i="2" s="1"/>
  <c r="D30" i="3"/>
  <c r="F26"/>
  <c r="J26" i="2" s="1"/>
  <c r="K30" i="3"/>
  <c r="M26"/>
  <c r="P26" i="2" s="1"/>
  <c r="N26" i="3"/>
  <c r="Q26" i="2" s="1"/>
  <c r="L26" i="3"/>
  <c r="O26" i="2" s="1"/>
  <c r="D31" i="3"/>
  <c r="F27"/>
  <c r="J27" i="2" s="1"/>
  <c r="G27" i="3"/>
  <c r="K27" i="2" s="1"/>
  <c r="E27" i="3"/>
  <c r="I27" i="2" s="1"/>
  <c r="N27" i="3"/>
  <c r="Q27" i="2" s="1"/>
  <c r="L27" i="3"/>
  <c r="O27" i="2" s="1"/>
  <c r="K31" i="3"/>
  <c r="M27"/>
  <c r="P27" i="2" s="1"/>
  <c r="G51" i="1"/>
  <c r="H51"/>
  <c r="Z16" i="2"/>
  <c r="AG16"/>
  <c r="AG17"/>
  <c r="AH17" s="1"/>
  <c r="K24" i="1" s="1"/>
  <c r="Z18" i="2"/>
  <c r="AA18" s="1"/>
  <c r="H16" i="1" s="1"/>
  <c r="AG18" i="2"/>
  <c r="AG19"/>
  <c r="AH19" s="1"/>
  <c r="J26" i="1" s="1"/>
  <c r="L35"/>
  <c r="AH13" i="2"/>
  <c r="J25" i="1" s="1"/>
  <c r="AH14" i="2"/>
  <c r="H15" i="1" s="1"/>
  <c r="AA104" i="2"/>
  <c r="H41" i="1"/>
  <c r="C16"/>
  <c r="G59"/>
  <c r="L33"/>
  <c r="K33"/>
  <c r="D15"/>
  <c r="X20" i="2"/>
  <c r="V20"/>
  <c r="M20"/>
  <c r="W20"/>
  <c r="AD20"/>
  <c r="S20"/>
  <c r="AE20"/>
  <c r="AC20"/>
  <c r="AG20" s="1"/>
  <c r="W21"/>
  <c r="X21"/>
  <c r="V21"/>
  <c r="M21"/>
  <c r="AE21"/>
  <c r="AC21"/>
  <c r="AG21" s="1"/>
  <c r="AD21"/>
  <c r="S21"/>
  <c r="X22"/>
  <c r="V22"/>
  <c r="M22"/>
  <c r="W22"/>
  <c r="AD22"/>
  <c r="S22"/>
  <c r="AE22"/>
  <c r="AC22"/>
  <c r="AG22" s="1"/>
  <c r="W23"/>
  <c r="X23"/>
  <c r="V23"/>
  <c r="M23"/>
  <c r="AE23"/>
  <c r="AC23"/>
  <c r="AG23" s="1"/>
  <c r="AD23"/>
  <c r="S23"/>
  <c r="H44" i="1"/>
  <c r="G44"/>
  <c r="H52"/>
  <c r="G52"/>
  <c r="H50"/>
  <c r="G50"/>
  <c r="AA17" i="2"/>
  <c r="L23" i="1" s="1"/>
  <c r="AA16" i="2" l="1"/>
  <c r="F17" i="1" s="1"/>
  <c r="L69"/>
  <c r="L68"/>
  <c r="N31" i="3"/>
  <c r="Q31" i="2" s="1"/>
  <c r="L31" i="3"/>
  <c r="O31" i="2" s="1"/>
  <c r="K35" i="3"/>
  <c r="M31"/>
  <c r="P31" i="2" s="1"/>
  <c r="D35" i="3"/>
  <c r="F31"/>
  <c r="J31" i="2" s="1"/>
  <c r="G31" i="3"/>
  <c r="K31" i="2" s="1"/>
  <c r="E31" i="3"/>
  <c r="I31" i="2" s="1"/>
  <c r="K34" i="3"/>
  <c r="M30"/>
  <c r="P30" i="2" s="1"/>
  <c r="N30" i="3"/>
  <c r="Q30" i="2" s="1"/>
  <c r="L30" i="3"/>
  <c r="O30" i="2" s="1"/>
  <c r="G30" i="3"/>
  <c r="K30" i="2" s="1"/>
  <c r="E30" i="3"/>
  <c r="I30" i="2" s="1"/>
  <c r="D34" i="3"/>
  <c r="F30"/>
  <c r="J30" i="2" s="1"/>
  <c r="N29" i="3"/>
  <c r="Q29" i="2" s="1"/>
  <c r="L29" i="3"/>
  <c r="O29" i="2" s="1"/>
  <c r="K33" i="3"/>
  <c r="M29"/>
  <c r="P29" i="2" s="1"/>
  <c r="D33" i="3"/>
  <c r="F29"/>
  <c r="J29" i="2" s="1"/>
  <c r="G29" i="3"/>
  <c r="K29" i="2" s="1"/>
  <c r="E29" i="3"/>
  <c r="I29" i="2" s="1"/>
  <c r="K32" i="3"/>
  <c r="M28"/>
  <c r="P28" i="2" s="1"/>
  <c r="N28" i="3"/>
  <c r="Q28" i="2" s="1"/>
  <c r="L28" i="3"/>
  <c r="O28" i="2" s="1"/>
  <c r="G28" i="3"/>
  <c r="K28" i="2" s="1"/>
  <c r="E28" i="3"/>
  <c r="I28" i="2" s="1"/>
  <c r="D32" i="3"/>
  <c r="F28"/>
  <c r="J28" i="2" s="1"/>
  <c r="I63" i="1"/>
  <c r="J66"/>
  <c r="M70"/>
  <c r="G45"/>
  <c r="G54"/>
  <c r="L67"/>
  <c r="I64"/>
  <c r="F60"/>
  <c r="H54"/>
  <c r="M67"/>
  <c r="M69"/>
  <c r="J64"/>
  <c r="G60"/>
  <c r="H45"/>
  <c r="J65"/>
  <c r="G62"/>
  <c r="M68"/>
  <c r="AE27" i="2"/>
  <c r="AC27"/>
  <c r="AD27"/>
  <c r="S27"/>
  <c r="W27"/>
  <c r="X27"/>
  <c r="V27"/>
  <c r="M27"/>
  <c r="AD26"/>
  <c r="S26"/>
  <c r="AE26"/>
  <c r="AC26"/>
  <c r="X26"/>
  <c r="V26"/>
  <c r="M26"/>
  <c r="W26"/>
  <c r="AE25"/>
  <c r="AC25"/>
  <c r="AD25"/>
  <c r="S25"/>
  <c r="W25"/>
  <c r="X25"/>
  <c r="V25"/>
  <c r="M25"/>
  <c r="AD24"/>
  <c r="S24"/>
  <c r="AE24"/>
  <c r="AC24"/>
  <c r="X24"/>
  <c r="V24"/>
  <c r="M24"/>
  <c r="W24"/>
  <c r="J63" i="1"/>
  <c r="I66"/>
  <c r="L70"/>
  <c r="L34"/>
  <c r="K34"/>
  <c r="Z22" i="2"/>
  <c r="AA22" s="1"/>
  <c r="D18" i="1" s="1"/>
  <c r="Z20" i="2"/>
  <c r="Z23"/>
  <c r="AA23" s="1"/>
  <c r="J24" i="1" s="1"/>
  <c r="Z21" i="2"/>
  <c r="AA21" s="1"/>
  <c r="I25" i="1" s="1"/>
  <c r="AH18" i="2"/>
  <c r="D20" i="1" s="1"/>
  <c r="AH16" i="2"/>
  <c r="AA19"/>
  <c r="N22" i="1" s="1"/>
  <c r="K36"/>
  <c r="AG24" i="2" l="1"/>
  <c r="AG25"/>
  <c r="AG26"/>
  <c r="AG27"/>
  <c r="AA20"/>
  <c r="C19" i="1" s="1"/>
  <c r="F61"/>
  <c r="X28" i="2"/>
  <c r="V28"/>
  <c r="M28"/>
  <c r="W28"/>
  <c r="AD28"/>
  <c r="S28"/>
  <c r="AE28"/>
  <c r="AC28"/>
  <c r="W29"/>
  <c r="X29"/>
  <c r="V29"/>
  <c r="Z29" s="1"/>
  <c r="M29"/>
  <c r="AE29"/>
  <c r="AC29"/>
  <c r="AD29"/>
  <c r="S29"/>
  <c r="X30"/>
  <c r="V30"/>
  <c r="M30"/>
  <c r="W30"/>
  <c r="AD30"/>
  <c r="S30"/>
  <c r="AE30"/>
  <c r="AC30"/>
  <c r="W31"/>
  <c r="X31"/>
  <c r="V31"/>
  <c r="Z31" s="1"/>
  <c r="M31"/>
  <c r="AE31"/>
  <c r="AC31"/>
  <c r="AD31"/>
  <c r="S31"/>
  <c r="Z24"/>
  <c r="AA24" s="1"/>
  <c r="E20" i="1" s="1"/>
  <c r="Z26" i="2"/>
  <c r="AA26" s="1"/>
  <c r="G18" i="1" s="1"/>
  <c r="AH26" i="2"/>
  <c r="F19" i="1" s="1"/>
  <c r="AH21" i="2"/>
  <c r="M21" i="1" s="1"/>
  <c r="E18"/>
  <c r="G61"/>
  <c r="L36"/>
  <c r="G32" i="3"/>
  <c r="K32" i="2" s="1"/>
  <c r="E32" i="3"/>
  <c r="I32" i="2" s="1"/>
  <c r="D36" i="3"/>
  <c r="F32"/>
  <c r="J32" i="2" s="1"/>
  <c r="K36" i="3"/>
  <c r="M32"/>
  <c r="P32" i="2" s="1"/>
  <c r="N32" i="3"/>
  <c r="Q32" i="2" s="1"/>
  <c r="L32" i="3"/>
  <c r="O32" i="2" s="1"/>
  <c r="D37" i="3"/>
  <c r="F33"/>
  <c r="J33" i="2" s="1"/>
  <c r="G33" i="3"/>
  <c r="K33" i="2" s="1"/>
  <c r="E33" i="3"/>
  <c r="I33" i="2" s="1"/>
  <c r="N33" i="3"/>
  <c r="Q33" i="2" s="1"/>
  <c r="L33" i="3"/>
  <c r="O33" i="2" s="1"/>
  <c r="K37" i="3"/>
  <c r="M33"/>
  <c r="P33" i="2" s="1"/>
  <c r="G34" i="3"/>
  <c r="K34" i="2" s="1"/>
  <c r="E34" i="3"/>
  <c r="I34" i="2" s="1"/>
  <c r="D38" i="3"/>
  <c r="F34"/>
  <c r="J34" i="2" s="1"/>
  <c r="K38" i="3"/>
  <c r="M34"/>
  <c r="P34" i="2" s="1"/>
  <c r="N34" i="3"/>
  <c r="Q34" i="2" s="1"/>
  <c r="L34" i="3"/>
  <c r="O34" i="2" s="1"/>
  <c r="D39" i="3"/>
  <c r="F35"/>
  <c r="J35" i="2" s="1"/>
  <c r="G35" i="3"/>
  <c r="K35" i="2" s="1"/>
  <c r="E35" i="3"/>
  <c r="I35" i="2" s="1"/>
  <c r="N35" i="3"/>
  <c r="Q35" i="2" s="1"/>
  <c r="L35" i="3"/>
  <c r="O35" i="2" s="1"/>
  <c r="K39" i="3"/>
  <c r="M35"/>
  <c r="P35" i="2" s="1"/>
  <c r="AH20"/>
  <c r="G15" i="1" s="1"/>
  <c r="AH22" i="2"/>
  <c r="F16" i="1" s="1"/>
  <c r="Z25" i="2"/>
  <c r="AA25" s="1"/>
  <c r="K26" i="1" s="1"/>
  <c r="Z27" i="2"/>
  <c r="AA27" s="1"/>
  <c r="M24" i="1" s="1"/>
  <c r="AH23" i="2"/>
  <c r="L22" i="1" s="1"/>
  <c r="N39" i="3" l="1"/>
  <c r="Q39" i="2" s="1"/>
  <c r="L39" i="3"/>
  <c r="O39" i="2" s="1"/>
  <c r="K43" i="3"/>
  <c r="M39"/>
  <c r="P39" i="2" s="1"/>
  <c r="D43" i="3"/>
  <c r="F39"/>
  <c r="J39" i="2" s="1"/>
  <c r="G39" i="3"/>
  <c r="K39" i="2" s="1"/>
  <c r="E39" i="3"/>
  <c r="I39" i="2" s="1"/>
  <c r="K42" i="3"/>
  <c r="M38"/>
  <c r="P38" i="2" s="1"/>
  <c r="N38" i="3"/>
  <c r="Q38" i="2" s="1"/>
  <c r="L38" i="3"/>
  <c r="O38" i="2" s="1"/>
  <c r="G38" i="3"/>
  <c r="K38" i="2" s="1"/>
  <c r="E38" i="3"/>
  <c r="I38" i="2" s="1"/>
  <c r="D42" i="3"/>
  <c r="F38"/>
  <c r="J38" i="2" s="1"/>
  <c r="N37" i="3"/>
  <c r="Q37" i="2" s="1"/>
  <c r="L37" i="3"/>
  <c r="O37" i="2" s="1"/>
  <c r="K41" i="3"/>
  <c r="M37"/>
  <c r="P37" i="2" s="1"/>
  <c r="D41" i="3"/>
  <c r="F37"/>
  <c r="J37" i="2" s="1"/>
  <c r="G37" i="3"/>
  <c r="K37" i="2" s="1"/>
  <c r="E37" i="3"/>
  <c r="I37" i="2" s="1"/>
  <c r="K40" i="3"/>
  <c r="M36"/>
  <c r="P36" i="2" s="1"/>
  <c r="N36" i="3"/>
  <c r="Q36" i="2" s="1"/>
  <c r="L36" i="3"/>
  <c r="O36" i="2" s="1"/>
  <c r="G36" i="3"/>
  <c r="K36" i="2" s="1"/>
  <c r="E36" i="3"/>
  <c r="I36" i="2" s="1"/>
  <c r="D40" i="3"/>
  <c r="F36"/>
  <c r="J36" i="2" s="1"/>
  <c r="AH25"/>
  <c r="N23" i="1" s="1"/>
  <c r="AE35" i="2"/>
  <c r="AC35"/>
  <c r="AG35" s="1"/>
  <c r="AD35"/>
  <c r="S35"/>
  <c r="W35"/>
  <c r="X35"/>
  <c r="V35"/>
  <c r="M35"/>
  <c r="AD34"/>
  <c r="S34"/>
  <c r="AE34"/>
  <c r="AC34"/>
  <c r="AG34" s="1"/>
  <c r="X34"/>
  <c r="V34"/>
  <c r="M34"/>
  <c r="W34"/>
  <c r="AE33"/>
  <c r="AC33"/>
  <c r="AG33" s="1"/>
  <c r="AD33"/>
  <c r="S33"/>
  <c r="W33"/>
  <c r="X33"/>
  <c r="V33"/>
  <c r="M33"/>
  <c r="AD32"/>
  <c r="S32"/>
  <c r="AE32"/>
  <c r="AC32"/>
  <c r="AG32" s="1"/>
  <c r="X32"/>
  <c r="V32"/>
  <c r="M32"/>
  <c r="W32"/>
  <c r="AH27"/>
  <c r="L25" i="1" s="1"/>
  <c r="AH24" i="2"/>
  <c r="H17" i="1" s="1"/>
  <c r="AG31" i="2"/>
  <c r="AH31" s="1"/>
  <c r="I24" i="1" s="1"/>
  <c r="AG30" i="2"/>
  <c r="Z30"/>
  <c r="AG29"/>
  <c r="AH29" s="1"/>
  <c r="J23" i="1" s="1"/>
  <c r="AG28" i="2"/>
  <c r="Z28"/>
  <c r="AA28" s="1"/>
  <c r="E16" i="1" s="1"/>
  <c r="AH30" i="2" l="1"/>
  <c r="C18" i="1" s="1"/>
  <c r="X36" i="2"/>
  <c r="V36"/>
  <c r="M36"/>
  <c r="W36"/>
  <c r="AD36"/>
  <c r="S36"/>
  <c r="AE36"/>
  <c r="AC36"/>
  <c r="AG36" s="1"/>
  <c r="W37"/>
  <c r="X37"/>
  <c r="V37"/>
  <c r="M37"/>
  <c r="AE37"/>
  <c r="AC37"/>
  <c r="AG37" s="1"/>
  <c r="AD37"/>
  <c r="S37"/>
  <c r="X38"/>
  <c r="V38"/>
  <c r="M38"/>
  <c r="W38"/>
  <c r="AD38"/>
  <c r="S38"/>
  <c r="AE38"/>
  <c r="AC38"/>
  <c r="AG38" s="1"/>
  <c r="W39"/>
  <c r="X39"/>
  <c r="V39"/>
  <c r="M39"/>
  <c r="AE39"/>
  <c r="AC39"/>
  <c r="AG39" s="1"/>
  <c r="AD39"/>
  <c r="S39"/>
  <c r="Z32"/>
  <c r="AA32" s="1"/>
  <c r="H19" i="1" s="1"/>
  <c r="AH32" i="2"/>
  <c r="G20" i="1" s="1"/>
  <c r="Z34" i="2"/>
  <c r="AA34" s="1"/>
  <c r="C23" i="1" s="1"/>
  <c r="AA31" i="2"/>
  <c r="L21" i="1" s="1"/>
  <c r="G40" i="3"/>
  <c r="K40" i="2" s="1"/>
  <c r="E40" i="3"/>
  <c r="I40" i="2" s="1"/>
  <c r="D44" i="3"/>
  <c r="F40"/>
  <c r="J40" i="2" s="1"/>
  <c r="K44" i="3"/>
  <c r="M40"/>
  <c r="P40" i="2" s="1"/>
  <c r="N40" i="3"/>
  <c r="Q40" i="2" s="1"/>
  <c r="L40" i="3"/>
  <c r="O40" i="2" s="1"/>
  <c r="D45" i="3"/>
  <c r="F41"/>
  <c r="J41" i="2" s="1"/>
  <c r="G41" i="3"/>
  <c r="K41" i="2" s="1"/>
  <c r="E41" i="3"/>
  <c r="I41" i="2" s="1"/>
  <c r="N41" i="3"/>
  <c r="Q41" i="2" s="1"/>
  <c r="L41" i="3"/>
  <c r="O41" i="2" s="1"/>
  <c r="K45" i="3"/>
  <c r="M41"/>
  <c r="P41" i="2" s="1"/>
  <c r="G42" i="3"/>
  <c r="K42" i="2" s="1"/>
  <c r="E42" i="3"/>
  <c r="I42" i="2" s="1"/>
  <c r="D46" i="3"/>
  <c r="F42"/>
  <c r="J42" i="2" s="1"/>
  <c r="K46" i="3"/>
  <c r="M42"/>
  <c r="P42" i="2" s="1"/>
  <c r="N42" i="3"/>
  <c r="Q42" i="2" s="1"/>
  <c r="L42" i="3"/>
  <c r="O42" i="2" s="1"/>
  <c r="D47" i="3"/>
  <c r="F43"/>
  <c r="J43" i="2" s="1"/>
  <c r="G43" i="3"/>
  <c r="K43" i="2" s="1"/>
  <c r="E43" i="3"/>
  <c r="I43" i="2" s="1"/>
  <c r="N43" i="3"/>
  <c r="Q43" i="2" s="1"/>
  <c r="L43" i="3"/>
  <c r="O43" i="2" s="1"/>
  <c r="K47" i="3"/>
  <c r="M43"/>
  <c r="P43" i="2" s="1"/>
  <c r="AH28"/>
  <c r="D17" i="1" s="1"/>
  <c r="AA30" i="2"/>
  <c r="F15" i="1" s="1"/>
  <c r="Z33" i="2"/>
  <c r="AA33" s="1"/>
  <c r="N25" i="1" s="1"/>
  <c r="Z35" i="2"/>
  <c r="AA35" s="1"/>
  <c r="D22" i="1" s="1"/>
  <c r="AA29" i="2"/>
  <c r="K22" i="1" s="1"/>
  <c r="N47" i="3" l="1"/>
  <c r="Q47" i="2" s="1"/>
  <c r="L47" i="3"/>
  <c r="O47" i="2" s="1"/>
  <c r="K51" i="3"/>
  <c r="M47"/>
  <c r="P47" i="2" s="1"/>
  <c r="D51" i="3"/>
  <c r="F47"/>
  <c r="J47" i="2" s="1"/>
  <c r="G47" i="3"/>
  <c r="K47" i="2" s="1"/>
  <c r="E47" i="3"/>
  <c r="I47" i="2" s="1"/>
  <c r="K50" i="3"/>
  <c r="M46"/>
  <c r="P46" i="2" s="1"/>
  <c r="N46" i="3"/>
  <c r="Q46" i="2" s="1"/>
  <c r="L46" i="3"/>
  <c r="O46" i="2" s="1"/>
  <c r="G46" i="3"/>
  <c r="K46" i="2" s="1"/>
  <c r="E46" i="3"/>
  <c r="I46" i="2" s="1"/>
  <c r="D50" i="3"/>
  <c r="F46"/>
  <c r="J46" i="2" s="1"/>
  <c r="N45" i="3"/>
  <c r="Q45" i="2" s="1"/>
  <c r="L45" i="3"/>
  <c r="O45" i="2" s="1"/>
  <c r="K49" i="3"/>
  <c r="M45"/>
  <c r="P45" i="2" s="1"/>
  <c r="D49" i="3"/>
  <c r="F45"/>
  <c r="J45" i="2" s="1"/>
  <c r="G45" i="3"/>
  <c r="K45" i="2" s="1"/>
  <c r="E45" i="3"/>
  <c r="I45" i="2" s="1"/>
  <c r="K48" i="3"/>
  <c r="M44"/>
  <c r="P44" i="2" s="1"/>
  <c r="N44" i="3"/>
  <c r="Q44" i="2" s="1"/>
  <c r="L44" i="3"/>
  <c r="O44" i="2" s="1"/>
  <c r="G44" i="3"/>
  <c r="K44" i="2" s="1"/>
  <c r="E44" i="3"/>
  <c r="I44" i="2" s="1"/>
  <c r="D48" i="3"/>
  <c r="F44"/>
  <c r="J44" i="2" s="1"/>
  <c r="AH34"/>
  <c r="K15" i="1" s="1"/>
  <c r="AH33" i="2"/>
  <c r="M26" i="1" s="1"/>
  <c r="Z39" i="2"/>
  <c r="AA39" s="1"/>
  <c r="H26" i="1" s="1"/>
  <c r="Z37" i="2"/>
  <c r="AA37" s="1"/>
  <c r="F24" i="1" s="1"/>
  <c r="AE43" i="2"/>
  <c r="AC43"/>
  <c r="AG43" s="1"/>
  <c r="AD43"/>
  <c r="S43"/>
  <c r="W43"/>
  <c r="X43"/>
  <c r="V43"/>
  <c r="M43"/>
  <c r="AD42"/>
  <c r="S42"/>
  <c r="AE42"/>
  <c r="AC42"/>
  <c r="AG42" s="1"/>
  <c r="X42"/>
  <c r="V42"/>
  <c r="M42"/>
  <c r="W42"/>
  <c r="AE41"/>
  <c r="AC41"/>
  <c r="AG41" s="1"/>
  <c r="AD41"/>
  <c r="S41"/>
  <c r="W41"/>
  <c r="X41"/>
  <c r="V41"/>
  <c r="M41"/>
  <c r="AD40"/>
  <c r="S40"/>
  <c r="AE40"/>
  <c r="AC40"/>
  <c r="AG40" s="1"/>
  <c r="X40"/>
  <c r="V40"/>
  <c r="M40"/>
  <c r="W40"/>
  <c r="AH35"/>
  <c r="J16" i="1" s="1"/>
  <c r="AH39" i="2"/>
  <c r="N20" i="1" s="1"/>
  <c r="Z38" i="2"/>
  <c r="AA38" s="1"/>
  <c r="G25" i="1" s="1"/>
  <c r="AH37" i="2"/>
  <c r="L18" i="1" s="1"/>
  <c r="Z36" i="2"/>
  <c r="AA36" s="1"/>
  <c r="E21" i="1" s="1"/>
  <c r="AH38" i="2" l="1"/>
  <c r="M19" i="1" s="1"/>
  <c r="G48" i="3"/>
  <c r="K48" i="2" s="1"/>
  <c r="E48" i="3"/>
  <c r="I48" i="2" s="1"/>
  <c r="D52" i="3"/>
  <c r="F48"/>
  <c r="J48" i="2" s="1"/>
  <c r="K52" i="3"/>
  <c r="M48"/>
  <c r="P48" i="2" s="1"/>
  <c r="N48" i="3"/>
  <c r="Q48" i="2" s="1"/>
  <c r="L48" i="3"/>
  <c r="O48" i="2" s="1"/>
  <c r="D53" i="3"/>
  <c r="F49"/>
  <c r="J49" i="2" s="1"/>
  <c r="G49" i="3"/>
  <c r="K49" i="2" s="1"/>
  <c r="E49" i="3"/>
  <c r="I49" i="2" s="1"/>
  <c r="N49" i="3"/>
  <c r="Q49" i="2" s="1"/>
  <c r="L49" i="3"/>
  <c r="O49" i="2" s="1"/>
  <c r="K53" i="3"/>
  <c r="M49"/>
  <c r="P49" i="2" s="1"/>
  <c r="G50" i="3"/>
  <c r="K50" i="2" s="1"/>
  <c r="E50" i="3"/>
  <c r="I50" i="2" s="1"/>
  <c r="D54" i="3"/>
  <c r="F50"/>
  <c r="J50" i="2" s="1"/>
  <c r="K54" i="3"/>
  <c r="M50"/>
  <c r="P50" i="2" s="1"/>
  <c r="N50" i="3"/>
  <c r="Q50" i="2" s="1"/>
  <c r="L50" i="3"/>
  <c r="O50" i="2" s="1"/>
  <c r="D55" i="3"/>
  <c r="F51"/>
  <c r="J51" i="2" s="1"/>
  <c r="G51" i="3"/>
  <c r="K51" i="2" s="1"/>
  <c r="E51" i="3"/>
  <c r="I51" i="2" s="1"/>
  <c r="N51" i="3"/>
  <c r="Q51" i="2" s="1"/>
  <c r="L51" i="3"/>
  <c r="O51" i="2" s="1"/>
  <c r="K55" i="3"/>
  <c r="M51"/>
  <c r="P51" i="2" s="1"/>
  <c r="AH36"/>
  <c r="I17" i="1" s="1"/>
  <c r="Z41" i="2"/>
  <c r="AA41" s="1"/>
  <c r="C21" i="1" s="1"/>
  <c r="Z43" i="2"/>
  <c r="AA43" s="1"/>
  <c r="E26" i="1" s="1"/>
  <c r="X44" i="2"/>
  <c r="V44"/>
  <c r="M44"/>
  <c r="W44"/>
  <c r="AD44"/>
  <c r="S44"/>
  <c r="AE44"/>
  <c r="AC44"/>
  <c r="W45"/>
  <c r="X45"/>
  <c r="V45"/>
  <c r="Z45" s="1"/>
  <c r="M45"/>
  <c r="AE45"/>
  <c r="AC45"/>
  <c r="AD45"/>
  <c r="S45"/>
  <c r="X46"/>
  <c r="V46"/>
  <c r="M46"/>
  <c r="W46"/>
  <c r="AD46"/>
  <c r="S46"/>
  <c r="AE46"/>
  <c r="AC46"/>
  <c r="W47"/>
  <c r="X47"/>
  <c r="V47"/>
  <c r="M47"/>
  <c r="AE47"/>
  <c r="AC47"/>
  <c r="AD47"/>
  <c r="S47"/>
  <c r="Z40"/>
  <c r="AA40" s="1"/>
  <c r="D23" i="1" s="1"/>
  <c r="AH41" i="2"/>
  <c r="I15" i="1" s="1"/>
  <c r="Z42" i="2"/>
  <c r="AA42" s="1"/>
  <c r="F22" i="1" s="1"/>
  <c r="AH43" i="2"/>
  <c r="N17" i="1" s="1"/>
  <c r="AH42" i="2" l="1"/>
  <c r="J18" i="1" s="1"/>
  <c r="AE51" i="2"/>
  <c r="AC51"/>
  <c r="AD51"/>
  <c r="S51"/>
  <c r="W51"/>
  <c r="X51"/>
  <c r="V51"/>
  <c r="M51"/>
  <c r="AD50"/>
  <c r="S50"/>
  <c r="AE50"/>
  <c r="AC50"/>
  <c r="X50"/>
  <c r="V50"/>
  <c r="M50"/>
  <c r="W50"/>
  <c r="AE49"/>
  <c r="AC49"/>
  <c r="AD49"/>
  <c r="S49"/>
  <c r="W49"/>
  <c r="X49"/>
  <c r="V49"/>
  <c r="M49"/>
  <c r="AD48"/>
  <c r="S48"/>
  <c r="AE48"/>
  <c r="AC48"/>
  <c r="X48"/>
  <c r="V48"/>
  <c r="M48"/>
  <c r="W48"/>
  <c r="N55" i="3"/>
  <c r="Q55" i="2" s="1"/>
  <c r="L55" i="3"/>
  <c r="O55" i="2" s="1"/>
  <c r="K59" i="3"/>
  <c r="M55"/>
  <c r="P55" i="2" s="1"/>
  <c r="D59" i="3"/>
  <c r="F55"/>
  <c r="J55" i="2" s="1"/>
  <c r="G55" i="3"/>
  <c r="K55" i="2" s="1"/>
  <c r="E55" i="3"/>
  <c r="I55" i="2" s="1"/>
  <c r="K58" i="3"/>
  <c r="M54"/>
  <c r="P54" i="2" s="1"/>
  <c r="N54" i="3"/>
  <c r="Q54" i="2" s="1"/>
  <c r="L54" i="3"/>
  <c r="O54" i="2" s="1"/>
  <c r="G54" i="3"/>
  <c r="K54" i="2" s="1"/>
  <c r="E54" i="3"/>
  <c r="I54" i="2" s="1"/>
  <c r="D58" i="3"/>
  <c r="F54"/>
  <c r="J54" i="2" s="1"/>
  <c r="N53" i="3"/>
  <c r="Q53" i="2" s="1"/>
  <c r="L53" i="3"/>
  <c r="O53" i="2" s="1"/>
  <c r="K57" i="3"/>
  <c r="M53"/>
  <c r="P53" i="2" s="1"/>
  <c r="D57" i="3"/>
  <c r="F53"/>
  <c r="J53" i="2" s="1"/>
  <c r="G53" i="3"/>
  <c r="K53" i="2" s="1"/>
  <c r="E53" i="3"/>
  <c r="I53" i="2" s="1"/>
  <c r="K56" i="3"/>
  <c r="M52"/>
  <c r="P52" i="2" s="1"/>
  <c r="N52" i="3"/>
  <c r="Q52" i="2" s="1"/>
  <c r="L52" i="3"/>
  <c r="O52" i="2" s="1"/>
  <c r="G52" i="3"/>
  <c r="K52" i="2" s="1"/>
  <c r="E52" i="3"/>
  <c r="I52" i="2" s="1"/>
  <c r="D56" i="3"/>
  <c r="F52"/>
  <c r="J52" i="2" s="1"/>
  <c r="Z47"/>
  <c r="AH40"/>
  <c r="K16" i="1" s="1"/>
  <c r="AG47" i="2"/>
  <c r="AH47" s="1"/>
  <c r="I18" i="1" s="1"/>
  <c r="AG46" i="2"/>
  <c r="AH46" s="1"/>
  <c r="J15" i="1" s="1"/>
  <c r="Z46" i="2"/>
  <c r="AG45"/>
  <c r="AH45" s="1"/>
  <c r="L19" i="1" s="1"/>
  <c r="AG44" i="2"/>
  <c r="Z44"/>
  <c r="AA44" s="1"/>
  <c r="H25" i="1" s="1"/>
  <c r="Z49" i="2" l="1"/>
  <c r="Z51"/>
  <c r="AD52"/>
  <c r="S52"/>
  <c r="AE52"/>
  <c r="AC52"/>
  <c r="AG52" s="1"/>
  <c r="W53"/>
  <c r="X53"/>
  <c r="V53"/>
  <c r="M53"/>
  <c r="AE53"/>
  <c r="AC53"/>
  <c r="AD53"/>
  <c r="S53"/>
  <c r="X54"/>
  <c r="V54"/>
  <c r="M54"/>
  <c r="W54"/>
  <c r="AD54"/>
  <c r="S54"/>
  <c r="AE54"/>
  <c r="AC54"/>
  <c r="W55"/>
  <c r="X55"/>
  <c r="V55"/>
  <c r="M55"/>
  <c r="AE55"/>
  <c r="AC55"/>
  <c r="AD55"/>
  <c r="S55"/>
  <c r="AA45"/>
  <c r="G24" i="1" s="1"/>
  <c r="X52" i="2"/>
  <c r="V52"/>
  <c r="M52"/>
  <c r="W52"/>
  <c r="G56" i="3"/>
  <c r="K56" i="2" s="1"/>
  <c r="E56" i="3"/>
  <c r="I56" i="2" s="1"/>
  <c r="D60" i="3"/>
  <c r="F56"/>
  <c r="J56" i="2" s="1"/>
  <c r="K60" i="3"/>
  <c r="M56"/>
  <c r="P56" i="2" s="1"/>
  <c r="N56" i="3"/>
  <c r="Q56" i="2" s="1"/>
  <c r="L56" i="3"/>
  <c r="O56" i="2" s="1"/>
  <c r="D61" i="3"/>
  <c r="F57"/>
  <c r="J57" i="2" s="1"/>
  <c r="E57" i="3"/>
  <c r="I57" i="2" s="1"/>
  <c r="G57" i="3"/>
  <c r="K57" i="2" s="1"/>
  <c r="N57" i="3"/>
  <c r="Q57" i="2" s="1"/>
  <c r="L57" i="3"/>
  <c r="O57" i="2" s="1"/>
  <c r="M57" i="3"/>
  <c r="P57" i="2" s="1"/>
  <c r="K61" i="3"/>
  <c r="G58"/>
  <c r="K58" i="2" s="1"/>
  <c r="E58" i="3"/>
  <c r="I58" i="2" s="1"/>
  <c r="F58" i="3"/>
  <c r="J58" i="2" s="1"/>
  <c r="D62" i="3"/>
  <c r="K62"/>
  <c r="M58"/>
  <c r="P58" i="2" s="1"/>
  <c r="L58" i="3"/>
  <c r="O58" i="2" s="1"/>
  <c r="N58" i="3"/>
  <c r="Q58" i="2" s="1"/>
  <c r="D63" i="3"/>
  <c r="F59"/>
  <c r="J59" i="2" s="1"/>
  <c r="E59" i="3"/>
  <c r="I59" i="2" s="1"/>
  <c r="G59" i="3"/>
  <c r="K59" i="2" s="1"/>
  <c r="N59" i="3"/>
  <c r="Q59" i="2" s="1"/>
  <c r="L59" i="3"/>
  <c r="O59" i="2" s="1"/>
  <c r="M59" i="3"/>
  <c r="P59" i="2" s="1"/>
  <c r="K63" i="3"/>
  <c r="AH44" i="2"/>
  <c r="M20" i="1" s="1"/>
  <c r="AA46" i="2"/>
  <c r="C22" i="1" s="1"/>
  <c r="AA47" i="2"/>
  <c r="F21" i="1" s="1"/>
  <c r="Z48" i="2"/>
  <c r="AG48"/>
  <c r="AG49"/>
  <c r="AH49" s="1"/>
  <c r="E25" i="1" s="1"/>
  <c r="Z50" i="2"/>
  <c r="AG50"/>
  <c r="AH50" s="1"/>
  <c r="K19" i="1" s="1"/>
  <c r="AG51" i="2"/>
  <c r="AH51" s="1"/>
  <c r="L20" i="1" s="1"/>
  <c r="AA50" i="2" l="1"/>
  <c r="G23" i="1" s="1"/>
  <c r="AH48" i="2"/>
  <c r="N16" i="1" s="1"/>
  <c r="AG55" i="2"/>
  <c r="AG54"/>
  <c r="AG53"/>
  <c r="W59"/>
  <c r="X59"/>
  <c r="V59"/>
  <c r="M59"/>
  <c r="D67" i="3"/>
  <c r="F63"/>
  <c r="J63" i="2" s="1"/>
  <c r="E63" i="3"/>
  <c r="I63" i="2" s="1"/>
  <c r="G63" i="3"/>
  <c r="K63" i="2" s="1"/>
  <c r="AD58"/>
  <c r="S58"/>
  <c r="AE58"/>
  <c r="AC58"/>
  <c r="K66" i="3"/>
  <c r="M62"/>
  <c r="P62" i="2" s="1"/>
  <c r="L62" i="3"/>
  <c r="O62" i="2" s="1"/>
  <c r="N62" i="3"/>
  <c r="Q62" i="2" s="1"/>
  <c r="W57"/>
  <c r="X57"/>
  <c r="V57"/>
  <c r="M57"/>
  <c r="D65" i="3"/>
  <c r="F61"/>
  <c r="J61" i="2" s="1"/>
  <c r="E61" i="3"/>
  <c r="I61" i="2" s="1"/>
  <c r="G61" i="3"/>
  <c r="K61" i="2" s="1"/>
  <c r="K64" i="3"/>
  <c r="M60"/>
  <c r="P60" i="2" s="1"/>
  <c r="L60" i="3"/>
  <c r="O60" i="2" s="1"/>
  <c r="N60" i="3"/>
  <c r="Q60" i="2" s="1"/>
  <c r="G60" i="3"/>
  <c r="K60" i="2" s="1"/>
  <c r="E60" i="3"/>
  <c r="I60" i="2" s="1"/>
  <c r="F60" i="3"/>
  <c r="J60" i="2" s="1"/>
  <c r="D64" i="3"/>
  <c r="AA49" i="2"/>
  <c r="M17" i="1" s="1"/>
  <c r="AH54" i="2"/>
  <c r="J17" i="1" s="1"/>
  <c r="Z54" i="2"/>
  <c r="AA54" s="1"/>
  <c r="E22" i="1" s="1"/>
  <c r="N63" i="3"/>
  <c r="Q63" i="2" s="1"/>
  <c r="L63" i="3"/>
  <c r="O63" i="2" s="1"/>
  <c r="M63" i="3"/>
  <c r="P63" i="2" s="1"/>
  <c r="K67" i="3"/>
  <c r="AE59" i="2"/>
  <c r="AC59"/>
  <c r="AD59"/>
  <c r="S59"/>
  <c r="G62" i="3"/>
  <c r="K62" i="2" s="1"/>
  <c r="E62" i="3"/>
  <c r="I62" i="2" s="1"/>
  <c r="F62" i="3"/>
  <c r="J62" i="2" s="1"/>
  <c r="D66" i="3"/>
  <c r="X58" i="2"/>
  <c r="V58"/>
  <c r="M58"/>
  <c r="W58"/>
  <c r="N61" i="3"/>
  <c r="Q61" i="2" s="1"/>
  <c r="L61" i="3"/>
  <c r="O61" i="2" s="1"/>
  <c r="M61" i="3"/>
  <c r="P61" i="2" s="1"/>
  <c r="K65" i="3"/>
  <c r="AE57" i="2"/>
  <c r="AC57"/>
  <c r="AD57"/>
  <c r="S57"/>
  <c r="AD56"/>
  <c r="S56"/>
  <c r="AE56"/>
  <c r="AC56"/>
  <c r="X56"/>
  <c r="V56"/>
  <c r="M56"/>
  <c r="W56"/>
  <c r="AA48"/>
  <c r="D26" i="1" s="1"/>
  <c r="Z52" i="2"/>
  <c r="AA52" s="1"/>
  <c r="F26" i="1" s="1"/>
  <c r="AA51" i="2"/>
  <c r="H24" i="1" s="1"/>
  <c r="Z55" i="2"/>
  <c r="AA55" s="1"/>
  <c r="I16" i="1" s="1"/>
  <c r="Z53" i="2"/>
  <c r="AA53" s="1"/>
  <c r="M15" i="1" s="1"/>
  <c r="Z57" i="2" l="1"/>
  <c r="Z59"/>
  <c r="AD60"/>
  <c r="S60"/>
  <c r="AE60"/>
  <c r="AC60"/>
  <c r="K68" i="3"/>
  <c r="M64"/>
  <c r="P64" i="2" s="1"/>
  <c r="L64" i="3"/>
  <c r="O64" i="2" s="1"/>
  <c r="N64" i="3"/>
  <c r="Q64" i="2" s="1"/>
  <c r="W61"/>
  <c r="X61"/>
  <c r="V61"/>
  <c r="Z61" s="1"/>
  <c r="M61"/>
  <c r="D69" i="3"/>
  <c r="F65"/>
  <c r="J65" i="2" s="1"/>
  <c r="E65" i="3"/>
  <c r="I65" i="2" s="1"/>
  <c r="G65" i="3"/>
  <c r="K65" i="2" s="1"/>
  <c r="AD62"/>
  <c r="S62"/>
  <c r="AE62"/>
  <c r="AC62"/>
  <c r="M66" i="3"/>
  <c r="P66" i="2" s="1"/>
  <c r="L66" i="3"/>
  <c r="O66" i="2" s="1"/>
  <c r="N66" i="3"/>
  <c r="Q66" i="2" s="1"/>
  <c r="W63"/>
  <c r="X63"/>
  <c r="V63"/>
  <c r="M63"/>
  <c r="F67" i="3"/>
  <c r="J67" i="2" s="1"/>
  <c r="E67" i="3"/>
  <c r="I67" i="2" s="1"/>
  <c r="G67" i="3"/>
  <c r="K67" i="2" s="1"/>
  <c r="AH53"/>
  <c r="C25" i="1" s="1"/>
  <c r="N65" i="3"/>
  <c r="Q65" i="2" s="1"/>
  <c r="L65" i="3"/>
  <c r="O65" i="2" s="1"/>
  <c r="M65" i="3"/>
  <c r="P65" i="2" s="1"/>
  <c r="K69" i="3"/>
  <c r="AE61" i="2"/>
  <c r="AC61"/>
  <c r="AG61" s="1"/>
  <c r="AH61" s="1"/>
  <c r="G22" i="1" s="1"/>
  <c r="AD61" i="2"/>
  <c r="S61"/>
  <c r="G66" i="3"/>
  <c r="K66" i="2" s="1"/>
  <c r="E66" i="3"/>
  <c r="I66" i="2" s="1"/>
  <c r="F66" i="3"/>
  <c r="J66" i="2" s="1"/>
  <c r="X62"/>
  <c r="V62"/>
  <c r="M62"/>
  <c r="W62"/>
  <c r="N67" i="3"/>
  <c r="Q67" i="2" s="1"/>
  <c r="L67" i="3"/>
  <c r="O67" i="2" s="1"/>
  <c r="M67" i="3"/>
  <c r="P67" i="2" s="1"/>
  <c r="AE63"/>
  <c r="AC63"/>
  <c r="AG63" s="1"/>
  <c r="AD63"/>
  <c r="S63"/>
  <c r="G64" i="3"/>
  <c r="K64" i="2" s="1"/>
  <c r="E64" i="3"/>
  <c r="I64" i="2" s="1"/>
  <c r="F64" i="3"/>
  <c r="J64" i="2" s="1"/>
  <c r="D68" i="3"/>
  <c r="X60" i="2"/>
  <c r="V60"/>
  <c r="M60"/>
  <c r="W60"/>
  <c r="Z56"/>
  <c r="AG56"/>
  <c r="AH56" s="1"/>
  <c r="H23" i="1" s="1"/>
  <c r="AG57" i="2"/>
  <c r="AH57" s="1"/>
  <c r="N19" i="1" s="1"/>
  <c r="Z58" i="2"/>
  <c r="AG59"/>
  <c r="AH59" s="1"/>
  <c r="F25" i="1" s="1"/>
  <c r="AH52" i="2"/>
  <c r="N18" i="1" s="1"/>
  <c r="AH55" i="2"/>
  <c r="D21" i="1" s="1"/>
  <c r="AG58" i="2"/>
  <c r="AH58" s="1"/>
  <c r="C24" i="1" s="1"/>
  <c r="G68" i="3" l="1"/>
  <c r="K68" i="2" s="1"/>
  <c r="E68" i="3"/>
  <c r="I68" i="2" s="1"/>
  <c r="F68" i="3"/>
  <c r="J68" i="2" s="1"/>
  <c r="X64"/>
  <c r="V64"/>
  <c r="M64"/>
  <c r="W64"/>
  <c r="X66"/>
  <c r="V66"/>
  <c r="M66"/>
  <c r="W66"/>
  <c r="N69" i="3"/>
  <c r="Q69" i="2" s="1"/>
  <c r="L69" i="3"/>
  <c r="O69" i="2" s="1"/>
  <c r="M69" i="3"/>
  <c r="P69" i="2" s="1"/>
  <c r="AE65"/>
  <c r="AC65"/>
  <c r="AD65"/>
  <c r="S65"/>
  <c r="W67"/>
  <c r="X67"/>
  <c r="V67"/>
  <c r="Z67" s="1"/>
  <c r="M67"/>
  <c r="W65"/>
  <c r="X65"/>
  <c r="V65"/>
  <c r="Z65" s="1"/>
  <c r="M65"/>
  <c r="F69" i="3"/>
  <c r="J69" i="2" s="1"/>
  <c r="E69" i="3"/>
  <c r="I69" i="2" s="1"/>
  <c r="G69" i="3"/>
  <c r="K69" i="2" s="1"/>
  <c r="AD64"/>
  <c r="S64"/>
  <c r="AE64"/>
  <c r="AC64"/>
  <c r="AG64" s="1"/>
  <c r="M68" i="3"/>
  <c r="P68" i="2" s="1"/>
  <c r="L68" i="3"/>
  <c r="O68" i="2" s="1"/>
  <c r="N68" i="3"/>
  <c r="Q68" i="2" s="1"/>
  <c r="AA58"/>
  <c r="L15" i="1" s="1"/>
  <c r="Z60" i="2"/>
  <c r="AA59"/>
  <c r="M18" i="1" s="1"/>
  <c r="AA61" i="2"/>
  <c r="J19" i="1" s="1"/>
  <c r="AE67" i="2"/>
  <c r="AC67"/>
  <c r="AD67"/>
  <c r="S67"/>
  <c r="AD66"/>
  <c r="S66"/>
  <c r="AE66"/>
  <c r="AC66"/>
  <c r="AA56"/>
  <c r="K20" i="1" s="1"/>
  <c r="Z62" i="2"/>
  <c r="AA57"/>
  <c r="G26" i="1" s="1"/>
  <c r="Z63" i="2"/>
  <c r="AA63" s="1"/>
  <c r="L16" i="1" s="1"/>
  <c r="AG62" i="2"/>
  <c r="AG60"/>
  <c r="AH60" s="1"/>
  <c r="H21" i="1" s="1"/>
  <c r="AA62" i="2" l="1"/>
  <c r="K17" i="1" s="1"/>
  <c r="AG66" i="2"/>
  <c r="AG67"/>
  <c r="AH67" s="1"/>
  <c r="K18" i="1" s="1"/>
  <c r="AD68" i="2"/>
  <c r="S68"/>
  <c r="AE68"/>
  <c r="AC68"/>
  <c r="AE69"/>
  <c r="AC69"/>
  <c r="AD69"/>
  <c r="S69"/>
  <c r="S70" s="1"/>
  <c r="AH63"/>
  <c r="D24" i="1" s="1"/>
  <c r="AA67" i="2"/>
  <c r="F23" i="1" s="1"/>
  <c r="Z66" i="2"/>
  <c r="AA66" s="1"/>
  <c r="I19" i="1" s="1"/>
  <c r="Z64" i="2"/>
  <c r="AA64" s="1"/>
  <c r="N15" i="1" s="1"/>
  <c r="O18"/>
  <c r="P18"/>
  <c r="W69" i="2"/>
  <c r="X69"/>
  <c r="V69"/>
  <c r="M69"/>
  <c r="M70" s="1"/>
  <c r="X68"/>
  <c r="V68"/>
  <c r="M68"/>
  <c r="W68"/>
  <c r="AH62"/>
  <c r="E23" i="1" s="1"/>
  <c r="AA60" i="2"/>
  <c r="I20" i="1" s="1"/>
  <c r="AG65" i="2"/>
  <c r="AH65" s="1"/>
  <c r="H22" i="1" s="1"/>
  <c r="AH64" i="2" l="1"/>
  <c r="C26" i="1" s="1"/>
  <c r="O26" s="1"/>
  <c r="P22"/>
  <c r="O22"/>
  <c r="P26"/>
  <c r="C61"/>
  <c r="O61" s="1"/>
  <c r="M34"/>
  <c r="O19"/>
  <c r="P19"/>
  <c r="Z69" i="2"/>
  <c r="AA65"/>
  <c r="J20" i="1" s="1"/>
  <c r="P20" s="1"/>
  <c r="AH66" i="2"/>
  <c r="G21" i="1" s="1"/>
  <c r="O23"/>
  <c r="P23"/>
  <c r="D61"/>
  <c r="P61" s="1"/>
  <c r="N34"/>
  <c r="O15"/>
  <c r="P15"/>
  <c r="Z68" i="2"/>
  <c r="AG69"/>
  <c r="AG68"/>
  <c r="AH68" s="1"/>
  <c r="D25" i="1" s="1"/>
  <c r="D69" l="1"/>
  <c r="P69" s="1"/>
  <c r="J52"/>
  <c r="O25"/>
  <c r="P25"/>
  <c r="C60"/>
  <c r="O60" s="1"/>
  <c r="M33"/>
  <c r="AH69" i="2"/>
  <c r="AG70"/>
  <c r="D60" i="1"/>
  <c r="P60" s="1"/>
  <c r="N33"/>
  <c r="D63"/>
  <c r="P63" s="1"/>
  <c r="J42"/>
  <c r="O21"/>
  <c r="P21"/>
  <c r="AA69" i="2"/>
  <c r="Z70"/>
  <c r="C67" i="1"/>
  <c r="O67" s="1"/>
  <c r="I50"/>
  <c r="C66"/>
  <c r="O66" s="1"/>
  <c r="I43"/>
  <c r="D59"/>
  <c r="P59" s="1"/>
  <c r="N32"/>
  <c r="AA68" i="2"/>
  <c r="M16" i="1" s="1"/>
  <c r="O20"/>
  <c r="C63"/>
  <c r="O63" s="1"/>
  <c r="I42"/>
  <c r="D67"/>
  <c r="P67" s="1"/>
  <c r="J50"/>
  <c r="D66"/>
  <c r="P66" s="1"/>
  <c r="J43"/>
  <c r="C59"/>
  <c r="O59" s="1"/>
  <c r="M32"/>
  <c r="O16" l="1"/>
  <c r="P16"/>
  <c r="L17"/>
  <c r="AA70" i="2"/>
  <c r="C64" i="1"/>
  <c r="O64" s="1"/>
  <c r="I44"/>
  <c r="C70"/>
  <c r="O70" s="1"/>
  <c r="I53"/>
  <c r="C69"/>
  <c r="O69" s="1"/>
  <c r="I52"/>
  <c r="D64"/>
  <c r="P64" s="1"/>
  <c r="J44"/>
  <c r="E24"/>
  <c r="AH70" i="2"/>
  <c r="D70" i="1"/>
  <c r="P70" s="1"/>
  <c r="J53"/>
  <c r="D65" l="1"/>
  <c r="P65" s="1"/>
  <c r="J41"/>
  <c r="O24"/>
  <c r="P24"/>
  <c r="P17"/>
  <c r="O17"/>
  <c r="C65"/>
  <c r="O65" s="1"/>
  <c r="I41"/>
  <c r="O27"/>
  <c r="D62" l="1"/>
  <c r="P62" s="1"/>
  <c r="N35"/>
  <c r="C68"/>
  <c r="O68" s="1"/>
  <c r="I51"/>
  <c r="C62"/>
  <c r="O62" s="1"/>
  <c r="M35"/>
  <c r="D68"/>
  <c r="P68" s="1"/>
  <c r="J51"/>
  <c r="P27"/>
</calcChain>
</file>

<file path=xl/sharedStrings.xml><?xml version="1.0" encoding="utf-8"?>
<sst xmlns="http://schemas.openxmlformats.org/spreadsheetml/2006/main" count="1011" uniqueCount="343">
  <si>
    <t>ISSA Team Racing Championship (Toby Baker Trophy)</t>
  </si>
  <si>
    <t>Date: 25-26 May 2013</t>
  </si>
  <si>
    <t>12 teams, 24 boats round-robin rotation</t>
  </si>
  <si>
    <t>Location: Davis Island Yacht Club</t>
  </si>
  <si>
    <t>Conditions:</t>
  </si>
  <si>
    <t>Boats: C 420's</t>
  </si>
  <si>
    <t>Sat: Beautiful breeze in the morning out of the east northeast at 9 knots as the 12 teams met for day one of the Toby Baker Trophy.  12 umpires and 24 boats with a change dock just to leeward of the start line made for quick rotations after the first start at 10:11.  By 1300 the breeze had dropped to 6-8 knots.  With a few clouds rolling in the direction oscillated throughout the day with a few persistent shifts forcing some changes to the course to maintain square beats and 10 minute races.  By mid afternoon the shifts were all velocity driven as the breeze ranged from 3-8 knots.  The 66 race first round was completed at about 1630 with undefeated Point Loma in first place.  Still there were three way ties for the fourth position in Gold Fleet and last two positions in Silver Fleet.  Gold Fleet ties were broken on wins and points when teams met, however after all tie breaks St. Thomas Aquinas, Lake Forest and Newport Harbor remained knotted, forcing a three way sail off.  St Thomas Aquinas and Newport Harbor advanced to Silver.</t>
  </si>
  <si>
    <t>Sun: Breeze was lighter Sunday and slightly more northerly which made for very unstable conditions.  Many thanks to windwark mark boat and US Olympic Team Coach, Ian Lineberger and leeward mark boat, Bob Matherly for dragging marks around in response to the variations.  By 1330 the stage was set for Gold Race 12 between Antiles School and Point Loma.  After suffering their first defeat to Anitilles earlier in the Gold Round a second loss by Point Loma would hand the championship to Antilles on the tie break.  In nerve-rackingly light conditions the combinations changed at every mark rounding and on the final beat to the finish each team had lead boats turn back to try and manage unstable combinations.  A puff in the last 50 meters of the race launched Point Loma ahead for the Toby Baker Championship.  Antilles was second and Boadneck was third.</t>
  </si>
  <si>
    <t>Event Chair:  Jamie Myers</t>
  </si>
  <si>
    <t>PRO:  J A Booker</t>
  </si>
  <si>
    <t>CHUMP:  Don Becker</t>
  </si>
  <si>
    <t>Scoring Program Provided by: Carl Zimba</t>
  </si>
  <si>
    <t>Scorers: Eric Gibber, Kelly Ferro</t>
  </si>
  <si>
    <t>Qualifying Round Robin</t>
  </si>
  <si>
    <t>Tie Breaker</t>
  </si>
  <si>
    <t>Schools</t>
  </si>
  <si>
    <t>A</t>
  </si>
  <si>
    <t>B</t>
  </si>
  <si>
    <t>C</t>
  </si>
  <si>
    <t>D</t>
  </si>
  <si>
    <t>E</t>
  </si>
  <si>
    <t>F</t>
  </si>
  <si>
    <t>G</t>
  </si>
  <si>
    <t>H</t>
  </si>
  <si>
    <t>I</t>
  </si>
  <si>
    <t>J</t>
  </si>
  <si>
    <t>K</t>
  </si>
  <si>
    <t>L</t>
  </si>
  <si>
    <t>Wins</t>
  </si>
  <si>
    <t>Losses</t>
  </si>
  <si>
    <t>Rank</t>
  </si>
  <si>
    <t>Gold Championship Round</t>
  </si>
  <si>
    <t>Total</t>
  </si>
  <si>
    <t>W</t>
  </si>
  <si>
    <t>X</t>
  </si>
  <si>
    <t>Y</t>
  </si>
  <si>
    <t>Z</t>
  </si>
  <si>
    <t>Silver Consolation Round</t>
  </si>
  <si>
    <t>S</t>
  </si>
  <si>
    <t>T</t>
  </si>
  <si>
    <t>U</t>
  </si>
  <si>
    <t>V</t>
  </si>
  <si>
    <t>TiePts</t>
  </si>
  <si>
    <t>Bronze Consolation Round</t>
  </si>
  <si>
    <t>O</t>
  </si>
  <si>
    <t>P</t>
  </si>
  <si>
    <t>Q</t>
  </si>
  <si>
    <t>R</t>
  </si>
  <si>
    <t>Final Rankings</t>
  </si>
  <si>
    <t>Qualifying</t>
  </si>
  <si>
    <t>Gold</t>
  </si>
  <si>
    <t>Silver</t>
  </si>
  <si>
    <t>Bronze</t>
  </si>
  <si>
    <t>Round Robin</t>
  </si>
  <si>
    <t>Championship</t>
  </si>
  <si>
    <t>Consolation</t>
  </si>
  <si>
    <t>Total</t>
  </si>
  <si>
    <t>Race</t>
  </si>
  <si>
    <t>Sail #'s in Finish Order</t>
  </si>
  <si>
    <t>Combo #1</t>
  </si>
  <si>
    <t>Penalty</t>
  </si>
  <si>
    <t>Score</t>
  </si>
  <si>
    <t>Combo #2</t>
  </si>
  <si>
    <t>School</t>
  </si>
  <si>
    <t>W/L</t>
  </si>
  <si>
    <t>Rotations</t>
  </si>
  <si>
    <t>Color</t>
  </si>
  <si>
    <t>Fleet</t>
  </si>
  <si>
    <t>vs</t>
  </si>
  <si>
    <t>School</t>
  </si>
  <si>
    <t>Match</t>
  </si>
  <si>
    <t>Antilles School</t>
  </si>
  <si>
    <t>Corona del Mar HS</t>
  </si>
  <si>
    <t>Portsmouth Abbey</t>
  </si>
  <si>
    <t>Broadneck HS</t>
  </si>
  <si>
    <t>Lake Forest HS</t>
  </si>
  <si>
    <t>Bainbridge Island HS</t>
  </si>
  <si>
    <t>St Thomas Aquinas HS</t>
  </si>
  <si>
    <t>Point Loma HS</t>
  </si>
  <si>
    <t>Cape Cod Academy</t>
  </si>
  <si>
    <t>Severn School</t>
  </si>
  <si>
    <t>Clear Falls HS</t>
  </si>
  <si>
    <t>Newport Harbor HS</t>
  </si>
  <si>
    <t>Sail Numbers</t>
  </si>
  <si>
    <t>Fleet #1</t>
  </si>
  <si>
    <t>Red</t>
  </si>
  <si>
    <t>Fleet #2</t>
  </si>
  <si>
    <t>Green</t>
  </si>
  <si>
    <t>Fleet #3</t>
  </si>
  <si>
    <t>Blue</t>
  </si>
  <si>
    <t>Fleet #4</t>
  </si>
  <si>
    <t>Yellow</t>
  </si>
  <si>
    <t>Fleet #5</t>
  </si>
  <si>
    <t>Orange</t>
  </si>
  <si>
    <t>Fleet #6</t>
  </si>
  <si>
    <t>White</t>
  </si>
  <si>
    <t>Fleet #7</t>
  </si>
  <si>
    <t>Turquoise</t>
  </si>
  <si>
    <t>Fleet #8</t>
  </si>
  <si>
    <t>Pink</t>
  </si>
  <si>
    <t>Division A</t>
  </si>
  <si>
    <t>SAISA #1</t>
  </si>
  <si>
    <t>PCISA #2</t>
  </si>
  <si>
    <t>NESSA #1</t>
  </si>
  <si>
    <t>MASSA #2</t>
  </si>
  <si>
    <t>MISSA #1</t>
  </si>
  <si>
    <t>NWISA #1</t>
  </si>
  <si>
    <t>Division B</t>
  </si>
  <si>
    <t>SAISA #2</t>
  </si>
  <si>
    <t>PCISA #1</t>
  </si>
  <si>
    <t>NESSA #2</t>
  </si>
  <si>
    <t>MASSA #1</t>
  </si>
  <si>
    <t>SEISA #1</t>
  </si>
  <si>
    <t>PCISA #3</t>
  </si>
  <si>
    <t>QT1</t>
  </si>
  <si>
    <t>QT2</t>
  </si>
  <si>
    <t>QT3</t>
  </si>
  <si>
    <t>QT4</t>
  </si>
  <si>
    <t>QT5</t>
  </si>
  <si>
    <t>QT6</t>
  </si>
  <si>
    <t>QT7</t>
  </si>
  <si>
    <t>QT8</t>
  </si>
  <si>
    <t>QT9</t>
  </si>
  <si>
    <t>QT10</t>
  </si>
  <si>
    <t>QT11</t>
  </si>
  <si>
    <t>QT12</t>
  </si>
  <si>
    <t>G1</t>
  </si>
  <si>
    <t>G2</t>
  </si>
  <si>
    <t>G3</t>
  </si>
  <si>
    <t>G4</t>
  </si>
  <si>
    <t>G5</t>
  </si>
  <si>
    <t>G6</t>
  </si>
  <si>
    <t>G7</t>
  </si>
  <si>
    <t>Boats: C 420s</t>
  </si>
  <si>
    <t>G8</t>
  </si>
  <si>
    <t>G9</t>
  </si>
  <si>
    <t>G10</t>
  </si>
  <si>
    <t>G11</t>
  </si>
  <si>
    <t>G12</t>
  </si>
  <si>
    <t>GT1</t>
  </si>
  <si>
    <t>GT2</t>
  </si>
  <si>
    <t>GT3</t>
  </si>
  <si>
    <t>GT4</t>
  </si>
  <si>
    <t>GT5</t>
  </si>
  <si>
    <t>GT6</t>
  </si>
  <si>
    <t>GT7</t>
  </si>
  <si>
    <t>GT8</t>
  </si>
  <si>
    <t>GT9</t>
  </si>
  <si>
    <t>GT10</t>
  </si>
  <si>
    <t>GT11</t>
  </si>
  <si>
    <t>GT12</t>
  </si>
  <si>
    <t>S1</t>
  </si>
  <si>
    <t>S2</t>
  </si>
  <si>
    <t>S3</t>
  </si>
  <si>
    <t>S4</t>
  </si>
  <si>
    <t>S5</t>
  </si>
  <si>
    <t>S6</t>
  </si>
  <si>
    <t>ST1</t>
  </si>
  <si>
    <t>ST2</t>
  </si>
  <si>
    <t>ST3</t>
  </si>
  <si>
    <t>ST4</t>
  </si>
  <si>
    <t>ST5</t>
  </si>
  <si>
    <t>ST6</t>
  </si>
  <si>
    <t>ST7</t>
  </si>
  <si>
    <t>ST8</t>
  </si>
  <si>
    <t>ST9</t>
  </si>
  <si>
    <t>ST10</t>
  </si>
  <si>
    <t>ST11</t>
  </si>
  <si>
    <t>ST12</t>
  </si>
  <si>
    <t>B1</t>
  </si>
  <si>
    <t>B2</t>
  </si>
  <si>
    <t>B3</t>
  </si>
  <si>
    <t>B4</t>
  </si>
  <si>
    <t>B5</t>
  </si>
  <si>
    <t>B6</t>
  </si>
  <si>
    <t>BT1</t>
  </si>
  <si>
    <t>BT2</t>
  </si>
  <si>
    <t>BT3</t>
  </si>
  <si>
    <t>BT4</t>
  </si>
  <si>
    <t>BT5</t>
  </si>
  <si>
    <t>BT6</t>
  </si>
  <si>
    <t>BT7</t>
  </si>
  <si>
    <t>BT8</t>
  </si>
  <si>
    <t>BT9</t>
  </si>
  <si>
    <t>BT10</t>
  </si>
  <si>
    <t>BT11</t>
  </si>
  <si>
    <t>BT12</t>
  </si>
  <si>
    <t>How to use: </t>
  </si>
  <si>
    <t>ALL THE DATA ENTRY IS IN THE GREEN CELLS.  Most of the rest of the spreadsheet has calculations that you can overwrite. </t>
  </si>
  <si>
    <t>There are four sheets: </t>
  </si>
  <si>
    <t>Score Grid : This sheet has the typical round-robin grids showing wins and losses for each pairing.  This is formatted so that it can be printed and posted.  Note that I have left it to the scorer to include a tally of any tie-breaker races and rank the teams on this sheet (green cells).  Once you've ranked the teams after the double round-robin, the spreadsheet should automatically set up the rotation for the Championship Round - you still need to specify the sails on the Rotation sheet. </t>
  </si>
  <si>
    <t>Score Entry : This is where most of the activity will occur.  This sheet combines information from the rotations with the sail finishes.  On the left side, there are green cells to enter sail numbers in the order of finish for each race, including any tie-breaking sail-offs.  On the right, starting in Column U is a table of results for the individual races, suitable for printing and posting. </t>
  </si>
  <si>
    <t>Rotation : Rotations for the event.  Rotations for the first two round robins are already set. When it comes time to set the rotation of the Championship Round, it should do it automatically once you have ranked the 8 teams on the Score Grid sheet.  If you need to go to any tie-breakers, there is space for both tie breakers after the initial double round robin and after the championship round.  You will need to enter the letter corresponding to the team in Column B and Column I, and the boat colors and sail numbers (green cells)</t>
  </si>
  <si>
    <t>Scratch : Scratch sheet suitable for on-the-water recording of the finished.  Note that we want the sails numbers in the order that they finish. </t>
  </si>
  <si>
    <t>Notes</t>
  </si>
  <si>
    <t>Team</t>
  </si>
  <si>
    <t>Sailor Name</t>
  </si>
  <si>
    <t>Grade</t>
  </si>
  <si>
    <t>Races Sailed as Skipper</t>
  </si>
  <si>
    <t>Races Sailed as Crew</t>
  </si>
  <si>
    <t>Ian Barrows</t>
  </si>
  <si>
    <t>All</t>
  </si>
  <si>
    <t>Alec Tayler</t>
  </si>
  <si>
    <t>Kyle Brego</t>
  </si>
  <si>
    <t>1,2,5,6,12-17</t>
  </si>
  <si>
    <t>Taylor Ladd</t>
  </si>
  <si>
    <t>3,4,7-11</t>
  </si>
  <si>
    <t>Isabelle Teare</t>
  </si>
  <si>
    <t>Serena Cipullo</t>
  </si>
  <si>
    <t>Augustino Barbuto</t>
  </si>
  <si>
    <t>Jordan Ladd</t>
  </si>
  <si>
    <t>Louisa Fredey</t>
  </si>
  <si>
    <t>Nathaniel Greason</t>
  </si>
  <si>
    <t>Lea Fetterman</t>
  </si>
  <si>
    <t>1-5, 7-14</t>
  </si>
  <si>
    <t>Max Popken</t>
  </si>
  <si>
    <t>Nels Challinor</t>
  </si>
  <si>
    <t>1- 5</t>
  </si>
  <si>
    <t>Carissa Block</t>
  </si>
  <si>
    <t>Jackson McCoy</t>
  </si>
  <si>
    <t>1- 4</t>
  </si>
  <si>
    <t>Maxsena Butler</t>
  </si>
  <si>
    <t>5- 11</t>
  </si>
  <si>
    <t>Hannah Harrison</t>
  </si>
  <si>
    <t>6- 11</t>
  </si>
  <si>
    <t>Zach Hill</t>
  </si>
  <si>
    <t>Matt Schofield</t>
  </si>
  <si>
    <t>Andrew Schoene</t>
  </si>
  <si>
    <t>Gabe Smith</t>
  </si>
  <si>
    <t>1-9,11-17</t>
  </si>
  <si>
    <t>Jessica Bennett</t>
  </si>
  <si>
    <t>Scott Bankert</t>
  </si>
  <si>
    <t>Erin McElwee</t>
  </si>
  <si>
    <t>Nastia Jones</t>
  </si>
  <si>
    <t>6-9,11-15</t>
  </si>
  <si>
    <t>Kate Selley</t>
  </si>
  <si>
    <t>10, 16,17</t>
  </si>
  <si>
    <t>Carter Pemberton</t>
  </si>
  <si>
    <t>Chase Quinn</t>
  </si>
  <si>
    <t>Elizabeth Pemberton</t>
  </si>
  <si>
    <t>Lily McGrath</t>
  </si>
  <si>
    <t>Tatiana Chiu</t>
  </si>
  <si>
    <t>John Wetzel</t>
  </si>
  <si>
    <t>Collin Scoville</t>
  </si>
  <si>
    <t>Hannah Hughes</t>
  </si>
  <si>
    <t>Dane Byerly</t>
  </si>
  <si>
    <t>Howdy Hughes</t>
  </si>
  <si>
    <t>Hannah Goethe</t>
  </si>
  <si>
    <t>Olivia McAndrew</t>
  </si>
  <si>
    <t>Connor Kelter</t>
  </si>
  <si>
    <t>Chloe Dapp</t>
  </si>
  <si>
    <t>Jimmy Madigan</t>
  </si>
  <si>
    <t>Caitlyn Johnson</t>
  </si>
  <si>
    <t>Christopher Killian</t>
  </si>
  <si>
    <t>Clare Dahl</t>
  </si>
  <si>
    <t>Alex Ivory</t>
  </si>
  <si>
    <t>Jack Thompson</t>
  </si>
  <si>
    <t>Ainsley Henderson</t>
  </si>
  <si>
    <t>Malcolm Lamphere</t>
  </si>
  <si>
    <t>1- 14</t>
  </si>
  <si>
    <t>Clay Danly</t>
  </si>
  <si>
    <t>1 -11, 14</t>
  </si>
  <si>
    <t>Alex Woloshyn</t>
  </si>
  <si>
    <t>1-11, 13,14</t>
  </si>
  <si>
    <t>Katherine Jones</t>
  </si>
  <si>
    <t>Brittney Mommy</t>
  </si>
  <si>
    <t>1- 13</t>
  </si>
  <si>
    <t>Connor Shannahan</t>
  </si>
  <si>
    <t>5 -12, 14</t>
  </si>
  <si>
    <t>William Curtis</t>
  </si>
  <si>
    <t>11,12</t>
  </si>
  <si>
    <t>1 -4</t>
  </si>
  <si>
    <t>Thomas Balk</t>
  </si>
  <si>
    <t>12 -14</t>
  </si>
  <si>
    <t>Carloyn Smith</t>
  </si>
  <si>
    <t>Not reported</t>
  </si>
  <si>
    <t>Keenan Chines</t>
  </si>
  <si>
    <t>Bayley Davidson</t>
  </si>
  <si>
    <t>Victoria Lewis</t>
  </si>
  <si>
    <t>Jack Martin</t>
  </si>
  <si>
    <t>Katie Colder</t>
  </si>
  <si>
    <t>Meagan Reach</t>
  </si>
  <si>
    <t>Campbell D'Elison</t>
  </si>
  <si>
    <t>Sean Segerbloom</t>
  </si>
  <si>
    <t>Scott Sinks</t>
  </si>
  <si>
    <t>Will LaDow</t>
  </si>
  <si>
    <t>AJ Reiter</t>
  </si>
  <si>
    <t>Rebecca McElvain</t>
  </si>
  <si>
    <t>5 - 17</t>
  </si>
  <si>
    <t>Jennifer Johnson</t>
  </si>
  <si>
    <t>Mercedes McPhee</t>
  </si>
  <si>
    <t>Greer Watson</t>
  </si>
  <si>
    <t>Trevor Hecht</t>
  </si>
  <si>
    <t>Luke Kellerhouse</t>
  </si>
  <si>
    <t>Portsomouth Abbey</t>
  </si>
  <si>
    <t>Michael Madigan</t>
  </si>
  <si>
    <t>1-3,6-14</t>
  </si>
  <si>
    <t>Hugh MacGillivray</t>
  </si>
  <si>
    <t>1 -16</t>
  </si>
  <si>
    <t>Graham Kilvert</t>
  </si>
  <si>
    <t>Peter Barlow</t>
  </si>
  <si>
    <t>4,5,15,16</t>
  </si>
  <si>
    <t>Frank Loughran</t>
  </si>
  <si>
    <t>1-5,17</t>
  </si>
  <si>
    <t>Abby Byrne</t>
  </si>
  <si>
    <t>6-11, 12-16</t>
  </si>
  <si>
    <t>Derek Poon-Tip</t>
  </si>
  <si>
    <t>1 -7</t>
  </si>
  <si>
    <t>Andrew Sheerin</t>
  </si>
  <si>
    <t>1-11, 12-16</t>
  </si>
  <si>
    <t>Bailey Carter</t>
  </si>
  <si>
    <t>8-11, 12-16</t>
  </si>
  <si>
    <t>St Thomas Aquinas</t>
  </si>
  <si>
    <t>Duncan Williford</t>
  </si>
  <si>
    <t>Mack Fox</t>
  </si>
  <si>
    <t>1-9, 11-17</t>
  </si>
  <si>
    <t>Erik Weis</t>
  </si>
  <si>
    <t>1-4,11</t>
  </si>
  <si>
    <t>Allie Toppa</t>
  </si>
  <si>
    <t>5 -17</t>
  </si>
  <si>
    <t>James Pulsford</t>
  </si>
  <si>
    <t>Holley Toppa</t>
  </si>
  <si>
    <t>Kai Crieseck</t>
  </si>
  <si>
    <t>1-4,7-11</t>
  </si>
  <si>
    <t>Liza Toppa</t>
  </si>
  <si>
    <t>8 -17</t>
  </si>
  <si>
    <t>Max Gillette</t>
  </si>
  <si>
    <t>12 -17</t>
  </si>
  <si>
    <t>5 -7</t>
  </si>
  <si>
    <t>Maeve White</t>
  </si>
  <si>
    <t>1-11, 12, 14</t>
  </si>
  <si>
    <t>Patrick Floyd</t>
  </si>
  <si>
    <t>Nick Floyd</t>
  </si>
  <si>
    <t>1-11, 12, 13</t>
  </si>
  <si>
    <t>Ian Morgan</t>
  </si>
  <si>
    <t>1-11,12,14</t>
  </si>
  <si>
    <t>Evan Morgan</t>
  </si>
  <si>
    <t>Lauren Michael</t>
  </si>
  <si>
    <t>6-11,12,14</t>
  </si>
  <si>
    <t>Andrew Caple</t>
  </si>
  <si>
    <t>1 -5</t>
  </si>
  <si>
    <t>Grace Lucas</t>
  </si>
  <si>
    <t>Emma White</t>
  </si>
</sst>
</file>

<file path=xl/styles.xml><?xml version="1.0" encoding="utf-8"?>
<styleSheet xmlns="http://schemas.openxmlformats.org/spreadsheetml/2006/main">
  <fonts count="65">
    <font>
      <sz val="10"/>
      <color rgb="FF000000"/>
      <name val="Arial"/>
    </font>
    <font>
      <b/>
      <sz val="10"/>
      <color rgb="FF000000"/>
      <name val="Arial"/>
    </font>
    <font>
      <sz val="10"/>
      <color rgb="FF000000"/>
      <name val="Arial"/>
    </font>
    <font>
      <b/>
      <sz val="10"/>
      <color rgb="FF000000"/>
      <name val="Arial"/>
    </font>
    <font>
      <b/>
      <sz val="10"/>
      <color rgb="FF000000"/>
      <name val="Arial"/>
    </font>
    <font>
      <sz val="10"/>
      <color rgb="FF000000"/>
      <name val="Arial"/>
    </font>
    <font>
      <sz val="10"/>
      <color rgb="FF000000"/>
      <name val="Arial"/>
    </font>
    <font>
      <sz val="12"/>
      <color rgb="FF000000"/>
      <name val="Arial"/>
    </font>
    <font>
      <sz val="10"/>
      <color rgb="FF000000"/>
      <name val="Arial"/>
    </font>
    <font>
      <sz val="10"/>
      <color rgb="FF000000"/>
      <name val="Arial"/>
    </font>
    <font>
      <b/>
      <sz val="10"/>
      <color rgb="FF000000"/>
      <name val="Arial"/>
    </font>
    <font>
      <b/>
      <sz val="10"/>
      <color rgb="FF000000"/>
      <name val="Arial"/>
    </font>
    <font>
      <b/>
      <sz val="10"/>
      <color rgb="FF000000"/>
      <name val="Arial"/>
    </font>
    <font>
      <sz val="10"/>
      <color rgb="FF000000"/>
      <name val="Arial"/>
    </font>
    <font>
      <sz val="16"/>
      <color rgb="FF000000"/>
      <name val="Arial"/>
    </font>
    <font>
      <sz val="10"/>
      <color rgb="FF000000"/>
      <name val="Arial"/>
    </font>
    <font>
      <b/>
      <sz val="12"/>
      <color rgb="FF000000"/>
      <name val="Arial"/>
    </font>
    <font>
      <sz val="10"/>
      <color rgb="FF000000"/>
      <name val="Arial"/>
    </font>
    <font>
      <b/>
      <sz val="10"/>
      <color rgb="FF000000"/>
      <name val="Arial"/>
    </font>
    <font>
      <sz val="10"/>
      <color rgb="FF000000"/>
      <name val="Arial"/>
    </font>
    <font>
      <sz val="8"/>
      <color rgb="FF000000"/>
      <name val="Arial"/>
    </font>
    <font>
      <b/>
      <sz val="14"/>
      <color rgb="FF000000"/>
      <name val="Arial"/>
    </font>
    <font>
      <b/>
      <sz val="10"/>
      <color rgb="FF000000"/>
      <name val="Arial"/>
    </font>
    <font>
      <sz val="10"/>
      <color rgb="FF000000"/>
      <name val="Arial"/>
    </font>
    <font>
      <sz val="10"/>
      <color rgb="FF000000"/>
      <name val="Arial"/>
    </font>
    <font>
      <sz val="16"/>
      <color rgb="FF000000"/>
      <name val="Arial"/>
    </font>
    <font>
      <sz val="10"/>
      <color rgb="FF000000"/>
      <name val="Arial"/>
    </font>
    <font>
      <sz val="12"/>
      <color rgb="FF000000"/>
      <name val="Arial"/>
    </font>
    <font>
      <sz val="16"/>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4"/>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b/>
      <sz val="10"/>
      <color rgb="FF000000"/>
      <name val="Arial"/>
    </font>
    <font>
      <sz val="12"/>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2"/>
      <color rgb="FF000000"/>
      <name val="Arial"/>
    </font>
    <font>
      <sz val="10"/>
      <color rgb="FF000000"/>
      <name val="Arial"/>
    </font>
    <font>
      <b/>
      <sz val="8"/>
      <color rgb="FF000000"/>
      <name val="Arial"/>
    </font>
    <font>
      <b/>
      <sz val="10"/>
      <color rgb="FF000000"/>
      <name val="Arial"/>
    </font>
    <font>
      <sz val="10"/>
      <color rgb="FF000000"/>
      <name val="Arial"/>
    </font>
    <font>
      <b/>
      <sz val="10"/>
      <color rgb="FF000000"/>
      <name val="Arial"/>
    </font>
    <font>
      <b/>
      <sz val="12"/>
      <color rgb="FF000000"/>
      <name val="Arial"/>
    </font>
    <font>
      <sz val="10"/>
      <color rgb="FF000000"/>
      <name val="Arial"/>
    </font>
    <font>
      <sz val="10"/>
      <color rgb="FF000000"/>
      <name val="Arial"/>
    </font>
    <font>
      <sz val="10"/>
      <color rgb="FF000000"/>
      <name val="Arial"/>
    </font>
    <font>
      <sz val="16"/>
      <color rgb="FF000000"/>
      <name val="Arial"/>
    </font>
    <font>
      <sz val="10"/>
      <color rgb="FF000000"/>
      <name val="Arial"/>
    </font>
    <font>
      <sz val="12"/>
      <color rgb="FF000000"/>
      <name val="Arial"/>
    </font>
  </fonts>
  <fills count="11">
    <fill>
      <patternFill patternType="none"/>
    </fill>
    <fill>
      <patternFill patternType="gray125"/>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s>
  <borders count="4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applyAlignment="1">
      <alignment wrapText="1"/>
    </xf>
    <xf numFmtId="0" fontId="1" fillId="0" borderId="0" xfId="0" applyFont="1" applyAlignment="1">
      <alignment horizontal="center" vertical="center"/>
    </xf>
    <xf numFmtId="0" fontId="2" fillId="2" borderId="1" xfId="0" applyFont="1" applyFill="1" applyBorder="1" applyAlignment="1">
      <alignment horizontal="left"/>
    </xf>
    <xf numFmtId="0" fontId="4" fillId="0" borderId="2" xfId="0" applyFont="1" applyBorder="1" applyAlignment="1">
      <alignment horizontal="left"/>
    </xf>
    <xf numFmtId="0" fontId="5" fillId="0" borderId="0" xfId="0" applyFont="1"/>
    <xf numFmtId="0" fontId="7" fillId="0" borderId="4" xfId="0" applyFont="1" applyBorder="1" applyAlignment="1">
      <alignment horizontal="center"/>
    </xf>
    <xf numFmtId="0" fontId="8" fillId="0" borderId="5" xfId="0" applyFont="1" applyBorder="1" applyAlignment="1">
      <alignment horizontal="center"/>
    </xf>
    <xf numFmtId="0" fontId="9" fillId="3" borderId="6" xfId="0" applyFont="1" applyFill="1" applyBorder="1" applyAlignment="1">
      <alignment horizontal="center"/>
    </xf>
    <xf numFmtId="0" fontId="10" fillId="4" borderId="0" xfId="0" applyFont="1" applyFill="1"/>
    <xf numFmtId="0" fontId="11" fillId="0" borderId="7" xfId="0" applyFont="1" applyBorder="1"/>
    <xf numFmtId="0" fontId="14" fillId="0" borderId="10" xfId="0" applyFont="1" applyBorder="1" applyAlignment="1">
      <alignment horizontal="center"/>
    </xf>
    <xf numFmtId="0" fontId="15" fillId="0" borderId="11" xfId="0" applyFont="1" applyBorder="1" applyAlignment="1">
      <alignment wrapText="1"/>
    </xf>
    <xf numFmtId="0" fontId="17" fillId="0" borderId="0" xfId="0" applyFont="1" applyAlignment="1">
      <alignment wrapText="1"/>
    </xf>
    <xf numFmtId="0" fontId="19" fillId="0" borderId="13" xfId="0" applyFont="1" applyBorder="1" applyAlignment="1">
      <alignment vertical="center"/>
    </xf>
    <xf numFmtId="0" fontId="22" fillId="0" borderId="14" xfId="0" applyFont="1" applyBorder="1" applyAlignment="1">
      <alignment horizontal="center"/>
    </xf>
    <xf numFmtId="0" fontId="23" fillId="0" borderId="15" xfId="0" applyFont="1" applyBorder="1"/>
    <xf numFmtId="0" fontId="24" fillId="0" borderId="16" xfId="0" applyFont="1" applyBorder="1"/>
    <xf numFmtId="0" fontId="25" fillId="0" borderId="17" xfId="0" applyFont="1" applyBorder="1" applyAlignment="1">
      <alignment horizontal="left"/>
    </xf>
    <xf numFmtId="0" fontId="26" fillId="0" borderId="0" xfId="0" applyFont="1" applyAlignment="1">
      <alignment horizontal="center"/>
    </xf>
    <xf numFmtId="0" fontId="28" fillId="0" borderId="19" xfId="0" applyFont="1" applyBorder="1" applyAlignment="1">
      <alignment horizontal="center"/>
    </xf>
    <xf numFmtId="0" fontId="29" fillId="5" borderId="20" xfId="0" applyFont="1" applyFill="1" applyBorder="1" applyAlignment="1">
      <alignment horizontal="center"/>
    </xf>
    <xf numFmtId="0" fontId="30" fillId="0" borderId="21" xfId="0" applyFont="1" applyBorder="1" applyAlignment="1">
      <alignment horizontal="left"/>
    </xf>
    <xf numFmtId="0" fontId="31" fillId="0" borderId="0" xfId="0" applyFont="1" applyAlignment="1">
      <alignment vertical="center"/>
    </xf>
    <xf numFmtId="0" fontId="32" fillId="0" borderId="22" xfId="0" applyFont="1" applyBorder="1" applyAlignment="1">
      <alignment wrapText="1"/>
    </xf>
    <xf numFmtId="0" fontId="33" fillId="0" borderId="0" xfId="0" applyFont="1" applyAlignment="1">
      <alignment horizontal="center"/>
    </xf>
    <xf numFmtId="0" fontId="34" fillId="0" borderId="0" xfId="0" applyFont="1" applyAlignment="1">
      <alignment wrapText="1"/>
    </xf>
    <xf numFmtId="0" fontId="35" fillId="0" borderId="23" xfId="0" applyFont="1" applyBorder="1" applyAlignment="1">
      <alignment horizontal="center"/>
    </xf>
    <xf numFmtId="0" fontId="36" fillId="0" borderId="24" xfId="0" applyFont="1" applyBorder="1" applyAlignment="1">
      <alignment horizontal="left"/>
    </xf>
    <xf numFmtId="0" fontId="37" fillId="0" borderId="25" xfId="0" applyFont="1" applyBorder="1" applyAlignment="1">
      <alignment wrapText="1"/>
    </xf>
    <xf numFmtId="0" fontId="38" fillId="0" borderId="0" xfId="0" applyFont="1" applyAlignment="1">
      <alignment wrapText="1"/>
    </xf>
    <xf numFmtId="0" fontId="39" fillId="0" borderId="0" xfId="0" applyFont="1" applyAlignment="1">
      <alignment vertical="center" wrapText="1"/>
    </xf>
    <xf numFmtId="0" fontId="40" fillId="0" borderId="26" xfId="0" applyFont="1" applyBorder="1" applyAlignment="1">
      <alignment horizontal="center"/>
    </xf>
    <xf numFmtId="0" fontId="43" fillId="0" borderId="29" xfId="0" applyFont="1" applyBorder="1" applyAlignment="1">
      <alignment horizontal="center"/>
    </xf>
    <xf numFmtId="0" fontId="44" fillId="0" borderId="30" xfId="0" applyFont="1" applyBorder="1" applyAlignment="1">
      <alignment wrapText="1"/>
    </xf>
    <xf numFmtId="0" fontId="45" fillId="0" borderId="31" xfId="0" applyFont="1" applyBorder="1" applyAlignment="1">
      <alignment wrapText="1"/>
    </xf>
    <xf numFmtId="0" fontId="46" fillId="6" borderId="32" xfId="0" applyFont="1" applyFill="1" applyBorder="1" applyAlignment="1">
      <alignment horizontal="center"/>
    </xf>
    <xf numFmtId="0" fontId="47" fillId="7" borderId="0" xfId="0" applyFont="1" applyFill="1" applyAlignment="1">
      <alignment horizontal="center"/>
    </xf>
    <xf numFmtId="0" fontId="48" fillId="0" borderId="0" xfId="0" applyFont="1" applyAlignment="1">
      <alignment horizontal="left"/>
    </xf>
    <xf numFmtId="0" fontId="49" fillId="0" borderId="33" xfId="0" applyFont="1" applyBorder="1" applyAlignment="1">
      <alignment wrapText="1"/>
    </xf>
    <xf numFmtId="0" fontId="50" fillId="8" borderId="34" xfId="0" applyFont="1" applyFill="1" applyBorder="1" applyAlignment="1">
      <alignment horizontal="left"/>
    </xf>
    <xf numFmtId="0" fontId="51" fillId="0" borderId="35" xfId="0" applyFont="1" applyBorder="1" applyAlignment="1">
      <alignment horizontal="center" vertical="center"/>
    </xf>
    <xf numFmtId="0" fontId="53" fillId="9" borderId="36" xfId="0" applyFont="1" applyFill="1" applyBorder="1" applyAlignment="1">
      <alignment horizontal="center"/>
    </xf>
    <xf numFmtId="0" fontId="55" fillId="0" borderId="37" xfId="0" applyFont="1" applyBorder="1" applyAlignment="1">
      <alignment horizontal="center"/>
    </xf>
    <xf numFmtId="0" fontId="56" fillId="0" borderId="38" xfId="0" applyFont="1" applyBorder="1" applyAlignment="1">
      <alignment horizontal="center"/>
    </xf>
    <xf numFmtId="0" fontId="59" fillId="0" borderId="40" xfId="0" applyFont="1" applyBorder="1" applyAlignment="1">
      <alignment horizontal="center" wrapText="1"/>
    </xf>
    <xf numFmtId="0" fontId="60" fillId="0" borderId="0" xfId="0" applyFont="1" applyAlignment="1">
      <alignment horizontal="center" wrapText="1"/>
    </xf>
    <xf numFmtId="0" fontId="61" fillId="0" borderId="41" xfId="0" applyFont="1" applyBorder="1" applyAlignment="1">
      <alignment horizontal="left"/>
    </xf>
    <xf numFmtId="0" fontId="62" fillId="0" borderId="0" xfId="0" applyFont="1" applyAlignment="1">
      <alignment horizontal="left"/>
    </xf>
    <xf numFmtId="0" fontId="63" fillId="10" borderId="42" xfId="0" applyFont="1" applyFill="1" applyBorder="1" applyAlignment="1">
      <alignment horizontal="center" vertical="center"/>
    </xf>
    <xf numFmtId="0" fontId="64" fillId="0" borderId="43" xfId="0" applyFont="1" applyBorder="1"/>
    <xf numFmtId="0" fontId="52" fillId="0" borderId="0" xfId="0" applyFont="1"/>
    <xf numFmtId="0" fontId="31" fillId="0" borderId="0" xfId="0" applyFont="1" applyAlignment="1">
      <alignment vertical="center"/>
    </xf>
    <xf numFmtId="0" fontId="3" fillId="0" borderId="0" xfId="0" applyFont="1"/>
    <xf numFmtId="0" fontId="54" fillId="0" borderId="0" xfId="0" applyFont="1" applyAlignment="1">
      <alignment vertical="top" wrapText="1"/>
    </xf>
    <xf numFmtId="0" fontId="20" fillId="0" borderId="0" xfId="0" applyFont="1" applyAlignment="1">
      <alignment vertical="top" wrapText="1"/>
    </xf>
    <xf numFmtId="0" fontId="57" fillId="0" borderId="0" xfId="0" applyFont="1" applyAlignment="1">
      <alignment vertical="center"/>
    </xf>
    <xf numFmtId="0" fontId="51" fillId="0" borderId="35" xfId="0" applyFont="1" applyBorder="1" applyAlignment="1">
      <alignment horizontal="center" vertical="center"/>
    </xf>
    <xf numFmtId="0" fontId="32" fillId="0" borderId="22" xfId="0" applyFont="1" applyBorder="1" applyAlignment="1">
      <alignment wrapText="1"/>
    </xf>
    <xf numFmtId="0" fontId="33" fillId="0" borderId="0" xfId="0" applyFont="1" applyAlignment="1">
      <alignment horizontal="center"/>
    </xf>
    <xf numFmtId="0" fontId="1" fillId="0" borderId="0" xfId="0" applyFont="1" applyAlignment="1">
      <alignment horizontal="center" vertical="center"/>
    </xf>
    <xf numFmtId="0" fontId="42" fillId="0" borderId="28" xfId="0" applyFont="1" applyBorder="1" applyAlignment="1">
      <alignment horizontal="center"/>
    </xf>
    <xf numFmtId="0" fontId="39" fillId="0" borderId="0" xfId="0" applyFont="1" applyAlignment="1">
      <alignment vertical="center" wrapText="1"/>
    </xf>
    <xf numFmtId="0" fontId="21" fillId="0" borderId="0" xfId="0" applyFont="1"/>
    <xf numFmtId="0" fontId="58" fillId="0" borderId="39" xfId="0" applyFont="1" applyBorder="1"/>
    <xf numFmtId="0" fontId="12" fillId="0" borderId="8" xfId="0" applyFont="1" applyBorder="1" applyAlignment="1">
      <alignment horizontal="center" vertical="center"/>
    </xf>
    <xf numFmtId="0" fontId="6" fillId="0" borderId="3" xfId="0" applyFont="1" applyBorder="1" applyAlignment="1">
      <alignment wrapText="1"/>
    </xf>
    <xf numFmtId="0" fontId="13" fillId="0" borderId="9" xfId="0" applyFont="1" applyBorder="1" applyAlignment="1">
      <alignment wrapText="1"/>
    </xf>
    <xf numFmtId="0" fontId="18" fillId="0" borderId="0" xfId="0" applyFont="1" applyAlignment="1">
      <alignment horizontal="left"/>
    </xf>
    <xf numFmtId="0" fontId="48" fillId="0" borderId="0" xfId="0" applyFont="1" applyAlignment="1">
      <alignment horizontal="left"/>
    </xf>
    <xf numFmtId="0" fontId="16" fillId="0" borderId="12" xfId="0" applyFont="1" applyBorder="1"/>
    <xf numFmtId="0" fontId="7" fillId="0" borderId="4" xfId="0" applyFont="1" applyBorder="1" applyAlignment="1">
      <alignment horizontal="center"/>
    </xf>
    <xf numFmtId="0" fontId="64" fillId="0" borderId="43" xfId="0" applyFont="1" applyBorder="1"/>
    <xf numFmtId="0" fontId="27" fillId="0" borderId="18" xfId="0" applyFont="1" applyBorder="1" applyAlignment="1">
      <alignment horizontal="center"/>
    </xf>
    <xf numFmtId="0" fontId="41" fillId="0" borderId="27" xfId="0" applyFont="1" applyBorder="1"/>
    <xf numFmtId="0" fontId="15" fillId="0" borderId="11" xfId="0" applyFont="1" applyBorder="1" applyAlignment="1">
      <alignment wrapText="1"/>
    </xf>
    <xf numFmtId="0" fontId="62"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70"/>
  <sheetViews>
    <sheetView topLeftCell="A7" workbookViewId="0">
      <selection activeCell="A7" sqref="A7:H7"/>
    </sheetView>
  </sheetViews>
  <sheetFormatPr defaultColWidth="17.140625" defaultRowHeight="12.75" customHeight="1"/>
  <cols>
    <col min="1" max="1" width="4.28515625" customWidth="1"/>
    <col min="2" max="2" width="21.42578125" customWidth="1"/>
    <col min="3" max="19" width="7.140625" customWidth="1"/>
    <col min="20" max="20" width="8.85546875" customWidth="1"/>
  </cols>
  <sheetData>
    <row r="1" spans="1:20" ht="15.75" customHeight="1">
      <c r="A1" s="50" t="s">
        <v>0</v>
      </c>
      <c r="B1" s="51"/>
      <c r="C1" s="51"/>
      <c r="D1" s="51"/>
      <c r="E1" s="51"/>
      <c r="F1" s="51"/>
      <c r="G1" s="51"/>
      <c r="H1" s="51"/>
      <c r="I1" s="50" t="s">
        <v>1</v>
      </c>
      <c r="J1" s="51"/>
      <c r="K1" s="51"/>
      <c r="L1" s="51"/>
      <c r="M1" s="51"/>
      <c r="N1" s="51"/>
      <c r="O1" s="22"/>
      <c r="P1" s="22"/>
      <c r="Q1" s="22"/>
      <c r="R1" s="22"/>
      <c r="S1" s="22"/>
      <c r="T1" s="22"/>
    </row>
    <row r="2" spans="1:20" ht="14.25" customHeight="1">
      <c r="A2" s="52" t="s">
        <v>2</v>
      </c>
      <c r="B2" s="51"/>
      <c r="C2" s="51"/>
      <c r="D2" s="51"/>
      <c r="E2" s="51"/>
      <c r="F2" s="51"/>
      <c r="G2" s="51"/>
      <c r="H2" s="51"/>
      <c r="I2" s="52" t="s">
        <v>3</v>
      </c>
      <c r="J2" s="51"/>
      <c r="K2" s="51"/>
      <c r="L2" s="51"/>
      <c r="M2" s="51"/>
      <c r="N2" s="51"/>
      <c r="O2" s="22"/>
      <c r="P2" s="22"/>
      <c r="Q2" s="22"/>
      <c r="R2" s="22"/>
      <c r="S2" s="22"/>
      <c r="T2" s="22"/>
    </row>
    <row r="3" spans="1:20" ht="14.25" customHeight="1">
      <c r="A3" s="52" t="s">
        <v>4</v>
      </c>
      <c r="B3" s="51"/>
      <c r="C3" s="51"/>
      <c r="D3" s="51"/>
      <c r="E3" s="51"/>
      <c r="F3" s="51"/>
      <c r="G3" s="51"/>
      <c r="H3" s="51"/>
      <c r="I3" s="52" t="s">
        <v>5</v>
      </c>
      <c r="J3" s="51"/>
      <c r="K3" s="51"/>
      <c r="L3" s="51"/>
      <c r="M3" s="51"/>
      <c r="N3" s="51"/>
      <c r="O3" s="22"/>
      <c r="P3" s="22"/>
      <c r="Q3" s="22"/>
      <c r="R3" s="22"/>
      <c r="S3" s="22"/>
      <c r="T3" s="22"/>
    </row>
    <row r="4" spans="1:20" ht="151.5" customHeight="1">
      <c r="A4" s="53" t="s">
        <v>6</v>
      </c>
      <c r="B4" s="54"/>
      <c r="C4" s="54"/>
      <c r="D4" s="54"/>
      <c r="E4" s="54"/>
      <c r="F4" s="54"/>
      <c r="G4" s="54"/>
      <c r="H4" s="54"/>
      <c r="I4" s="22"/>
      <c r="J4" s="22"/>
      <c r="K4" s="22"/>
      <c r="L4" s="22"/>
      <c r="M4" s="22"/>
      <c r="N4" s="22"/>
      <c r="O4" s="22"/>
      <c r="P4" s="22"/>
      <c r="Q4" s="22"/>
      <c r="R4" s="22"/>
      <c r="S4" s="22"/>
      <c r="T4" s="22"/>
    </row>
    <row r="5" spans="1:20" ht="133.5" customHeight="1">
      <c r="A5" s="53" t="s">
        <v>7</v>
      </c>
      <c r="B5" s="53"/>
      <c r="C5" s="53"/>
      <c r="D5" s="53"/>
      <c r="E5" s="53"/>
      <c r="F5" s="53"/>
      <c r="G5" s="53"/>
      <c r="H5" s="53"/>
      <c r="I5" s="22"/>
      <c r="J5" s="22"/>
      <c r="K5" s="22"/>
      <c r="L5" s="22"/>
      <c r="M5" s="22"/>
      <c r="N5" s="22"/>
      <c r="O5" s="22"/>
      <c r="P5" s="22"/>
      <c r="Q5" s="22"/>
      <c r="R5" s="22"/>
      <c r="S5" s="22"/>
      <c r="T5" s="22"/>
    </row>
    <row r="6" spans="1:20" ht="23.25" customHeight="1">
      <c r="A6" s="52" t="s">
        <v>8</v>
      </c>
      <c r="B6" s="51"/>
      <c r="C6" s="51"/>
      <c r="D6" s="51"/>
      <c r="E6" s="51"/>
      <c r="F6" s="51"/>
      <c r="G6" s="51"/>
      <c r="H6" s="51"/>
      <c r="I6" s="22"/>
      <c r="J6" s="22"/>
      <c r="K6" s="22"/>
      <c r="L6" s="22"/>
      <c r="M6" s="22"/>
      <c r="N6" s="22"/>
      <c r="O6" s="22"/>
      <c r="P6" s="22"/>
      <c r="Q6" s="22"/>
      <c r="R6" s="22"/>
      <c r="S6" s="22"/>
      <c r="T6" s="22"/>
    </row>
    <row r="7" spans="1:20" ht="14.25" customHeight="1">
      <c r="A7" s="52" t="s">
        <v>9</v>
      </c>
      <c r="B7" s="51"/>
      <c r="C7" s="51"/>
      <c r="D7" s="51"/>
      <c r="E7" s="51"/>
      <c r="F7" s="51"/>
      <c r="G7" s="51"/>
      <c r="H7" s="51"/>
      <c r="I7" s="22"/>
      <c r="J7" s="22"/>
      <c r="K7" s="22"/>
      <c r="L7" s="22"/>
      <c r="M7" s="22"/>
      <c r="N7" s="22"/>
      <c r="O7" s="22"/>
      <c r="P7" s="22"/>
      <c r="Q7" s="22"/>
      <c r="R7" s="22"/>
      <c r="S7" s="22"/>
      <c r="T7" s="22"/>
    </row>
    <row r="8" spans="1:20" ht="14.25" customHeight="1">
      <c r="A8" s="52" t="s">
        <v>10</v>
      </c>
      <c r="B8" s="51"/>
      <c r="C8" s="51"/>
      <c r="D8" s="51"/>
      <c r="E8" s="51"/>
      <c r="F8" s="51"/>
      <c r="G8" s="51"/>
      <c r="H8" s="51"/>
      <c r="I8" s="22"/>
      <c r="J8" s="22"/>
      <c r="K8" s="22"/>
      <c r="L8" s="22"/>
      <c r="M8" s="22"/>
      <c r="N8" s="22"/>
      <c r="O8" s="22"/>
      <c r="P8" s="22"/>
      <c r="Q8" s="22"/>
      <c r="R8" s="22"/>
      <c r="S8" s="22"/>
      <c r="T8" s="22"/>
    </row>
    <row r="9" spans="1:20" ht="14.25" customHeight="1">
      <c r="A9" s="55" t="s">
        <v>11</v>
      </c>
      <c r="B9" s="55"/>
      <c r="C9" s="55"/>
      <c r="D9" s="55"/>
      <c r="E9" s="55"/>
      <c r="F9" s="55"/>
      <c r="G9" s="55"/>
      <c r="H9" s="55"/>
      <c r="I9" s="22"/>
      <c r="J9" s="22"/>
      <c r="K9" s="22"/>
      <c r="L9" s="22"/>
      <c r="M9" s="22"/>
      <c r="N9" s="22"/>
      <c r="O9" s="22"/>
      <c r="P9" s="22"/>
      <c r="Q9" s="22"/>
      <c r="R9" s="22"/>
      <c r="S9" s="22"/>
      <c r="T9" s="22"/>
    </row>
    <row r="10" spans="1:20" ht="14.25" customHeight="1">
      <c r="A10" s="52" t="s">
        <v>12</v>
      </c>
      <c r="B10" s="51"/>
      <c r="C10" s="51"/>
      <c r="D10" s="51"/>
      <c r="E10" s="51"/>
      <c r="F10" s="51"/>
      <c r="G10" s="51"/>
      <c r="H10" s="51"/>
      <c r="I10" s="22"/>
      <c r="J10" s="22"/>
      <c r="K10" s="22"/>
      <c r="L10" s="22"/>
      <c r="M10" s="22"/>
      <c r="N10" s="22"/>
      <c r="O10" s="22"/>
      <c r="P10" s="22"/>
      <c r="Q10" s="22"/>
      <c r="R10" s="22"/>
      <c r="S10" s="22"/>
      <c r="T10" s="22"/>
    </row>
    <row r="11" spans="1:20" ht="14.25" customHeight="1">
      <c r="A11" s="52"/>
      <c r="B11" s="51"/>
      <c r="C11" s="51"/>
      <c r="D11" s="51"/>
      <c r="E11" s="51"/>
      <c r="F11" s="51"/>
      <c r="G11" s="51"/>
      <c r="H11" s="51"/>
      <c r="I11" s="22"/>
      <c r="J11" s="22"/>
      <c r="K11" s="22"/>
      <c r="L11" s="22"/>
      <c r="M11" s="22"/>
      <c r="N11" s="22"/>
      <c r="O11" s="22"/>
      <c r="P11" s="22"/>
      <c r="Q11" s="22"/>
      <c r="R11" s="22"/>
      <c r="S11" s="22"/>
      <c r="T11" s="22"/>
    </row>
    <row r="12" spans="1:20" ht="15.75" customHeight="1">
      <c r="A12" s="50" t="s">
        <v>13</v>
      </c>
      <c r="B12" s="51"/>
      <c r="C12" s="51"/>
      <c r="D12" s="51"/>
      <c r="E12" s="51"/>
      <c r="F12" s="51"/>
      <c r="G12" s="51"/>
      <c r="H12" s="51"/>
      <c r="I12" s="51"/>
      <c r="J12" s="51"/>
      <c r="K12" s="51"/>
      <c r="L12" s="51"/>
      <c r="M12" s="51"/>
      <c r="N12" s="51"/>
      <c r="O12" s="51"/>
      <c r="P12" s="51"/>
      <c r="Q12" s="51"/>
      <c r="R12" s="51"/>
      <c r="S12" s="51"/>
      <c r="T12" s="22"/>
    </row>
    <row r="13" spans="1:20" ht="14.25" customHeight="1">
      <c r="A13" s="23"/>
      <c r="B13" s="23"/>
      <c r="C13" s="23"/>
      <c r="D13" s="23"/>
      <c r="E13" s="23"/>
      <c r="F13" s="23"/>
      <c r="G13" s="23"/>
      <c r="H13" s="23"/>
      <c r="I13" s="23"/>
      <c r="J13" s="23"/>
      <c r="K13" s="23"/>
      <c r="L13" s="23"/>
      <c r="M13" s="23"/>
      <c r="N13" s="23"/>
      <c r="O13" s="23"/>
      <c r="P13" s="23"/>
      <c r="Q13" s="56" t="s">
        <v>14</v>
      </c>
      <c r="R13" s="57"/>
      <c r="S13" s="23"/>
      <c r="T13" s="22"/>
    </row>
    <row r="14" spans="1:20" ht="14.25" customHeight="1">
      <c r="A14" s="15"/>
      <c r="B14" s="14" t="s">
        <v>15</v>
      </c>
      <c r="C14" s="14" t="s">
        <v>16</v>
      </c>
      <c r="D14" s="14" t="s">
        <v>17</v>
      </c>
      <c r="E14" s="14" t="s">
        <v>18</v>
      </c>
      <c r="F14" s="14" t="s">
        <v>19</v>
      </c>
      <c r="G14" s="14" t="s">
        <v>20</v>
      </c>
      <c r="H14" s="14" t="s">
        <v>21</v>
      </c>
      <c r="I14" s="14" t="s">
        <v>22</v>
      </c>
      <c r="J14" s="14" t="s">
        <v>23</v>
      </c>
      <c r="K14" s="14" t="s">
        <v>24</v>
      </c>
      <c r="L14" s="14" t="s">
        <v>25</v>
      </c>
      <c r="M14" s="14" t="s">
        <v>26</v>
      </c>
      <c r="N14" s="14" t="s">
        <v>27</v>
      </c>
      <c r="O14" s="14" t="s">
        <v>28</v>
      </c>
      <c r="P14" s="14" t="s">
        <v>29</v>
      </c>
      <c r="Q14" s="14" t="s">
        <v>28</v>
      </c>
      <c r="R14" s="14" t="s">
        <v>29</v>
      </c>
      <c r="S14" s="14" t="s">
        <v>30</v>
      </c>
      <c r="T14" s="13"/>
    </row>
    <row r="15" spans="1:20" ht="14.25" customHeight="1">
      <c r="A15" s="14" t="s">
        <v>16</v>
      </c>
      <c r="B15" s="21" t="str">
        <f>IF((LEN(Rotation!R4)=0),"",Rotation!R4)</f>
        <v>Antilles School</v>
      </c>
      <c r="C15" s="26" t="str">
        <f>IF(($A15=C$14),"---",IF(ISERROR(MATCH(CONCATENATE($A15,C$14),Rotation!$P$4:$P$69,0)),INDEX('Score Entry'!$AH$4:$AH$69,MATCH(CONCATENATE(C$14,$A15),Rotation!$P$4:$P$69,0)),INDEX('Score Entry'!$AA$4:$AA$69,MATCH(CONCATENATE($A15,C$14),Rotation!$P$4:$P$69,0))))</f>
        <v>---</v>
      </c>
      <c r="D15" s="26" t="str">
        <f>IF(($A15=D$14),"---",IF(ISERROR(MATCH(CONCATENATE($A15,D$14),Rotation!$P$4:$P$69,0)),INDEX('Score Entry'!$AH$4:$AH$69,MATCH(CONCATENATE(D$14,$A15),Rotation!$P$4:$P$69,0)),INDEX('Score Entry'!$AA$4:$AA$69,MATCH(CONCATENATE($A15,D$14),Rotation!$P$4:$P$69,0))))</f>
        <v>W</v>
      </c>
      <c r="E15" s="26" t="str">
        <f>IF(($A15=E$14),"---",IF(ISERROR(MATCH(CONCATENATE($A15,E$14),Rotation!$P$4:$P$69,0)),INDEX('Score Entry'!$AH$4:$AH$69,MATCH(CONCATENATE(E$14,$A15),Rotation!$P$4:$P$69,0)),INDEX('Score Entry'!$AA$4:$AA$69,MATCH(CONCATENATE($A15,E$14),Rotation!$P$4:$P$69,0))))</f>
        <v>W</v>
      </c>
      <c r="F15" s="26" t="str">
        <f>IF(($A15=F$14),"---",IF(ISERROR(MATCH(CONCATENATE($A15,F$14),Rotation!$P$4:$P$69,0)),INDEX('Score Entry'!$AH$4:$AH$69,MATCH(CONCATENATE(F$14,$A15),Rotation!$P$4:$P$69,0)),INDEX('Score Entry'!$AA$4:$AA$69,MATCH(CONCATENATE($A15,F$14),Rotation!$P$4:$P$69,0))))</f>
        <v>W</v>
      </c>
      <c r="G15" s="26" t="str">
        <f>IF(($A15=G$14),"---",IF(ISERROR(MATCH(CONCATENATE($A15,G$14),Rotation!$P$4:$P$69,0)),INDEX('Score Entry'!$AH$4:$AH$69,MATCH(CONCATENATE(G$14,$A15),Rotation!$P$4:$P$69,0)),INDEX('Score Entry'!$AA$4:$AA$69,MATCH(CONCATENATE($A15,G$14),Rotation!$P$4:$P$69,0))))</f>
        <v>W</v>
      </c>
      <c r="H15" s="26" t="str">
        <f>IF(($A15=H$14),"---",IF(ISERROR(MATCH(CONCATENATE($A15,H$14),Rotation!$P$4:$P$69,0)),INDEX('Score Entry'!$AH$4:$AH$69,MATCH(CONCATENATE(H$14,$A15),Rotation!$P$4:$P$69,0)),INDEX('Score Entry'!$AA$4:$AA$69,MATCH(CONCATENATE($A15,H$14),Rotation!$P$4:$P$69,0))))</f>
        <v>W</v>
      </c>
      <c r="I15" s="26" t="str">
        <f>IF(($A15=I$14),"---",IF(ISERROR(MATCH(CONCATENATE($A15,I$14),Rotation!$P$4:$P$69,0)),INDEX('Score Entry'!$AH$4:$AH$69,MATCH(CONCATENATE(I$14,$A15),Rotation!$P$4:$P$69,0)),INDEX('Score Entry'!$AA$4:$AA$69,MATCH(CONCATENATE($A15,I$14),Rotation!$P$4:$P$69,0))))</f>
        <v>L</v>
      </c>
      <c r="J15" s="26" t="str">
        <f>IF(($A15=J$14),"---",IF(ISERROR(MATCH(CONCATENATE($A15,J$14),Rotation!$P$4:$P$69,0)),INDEX('Score Entry'!$AH$4:$AH$69,MATCH(CONCATENATE(J$14,$A15),Rotation!$P$4:$P$69,0)),INDEX('Score Entry'!$AA$4:$AA$69,MATCH(CONCATENATE($A15,J$14),Rotation!$P$4:$P$69,0))))</f>
        <v>L</v>
      </c>
      <c r="K15" s="26" t="str">
        <f>IF(($A15=K$14),"---",IF(ISERROR(MATCH(CONCATENATE($A15,K$14),Rotation!$P$4:$P$69,0)),INDEX('Score Entry'!$AH$4:$AH$69,MATCH(CONCATENATE(K$14,$A15),Rotation!$P$4:$P$69,0)),INDEX('Score Entry'!$AA$4:$AA$69,MATCH(CONCATENATE($A15,K$14),Rotation!$P$4:$P$69,0))))</f>
        <v>W</v>
      </c>
      <c r="L15" s="26" t="str">
        <f>IF(($A15=L$14),"---",IF(ISERROR(MATCH(CONCATENATE($A15,L$14),Rotation!$P$4:$P$69,0)),INDEX('Score Entry'!$AH$4:$AH$69,MATCH(CONCATENATE(L$14,$A15),Rotation!$P$4:$P$69,0)),INDEX('Score Entry'!$AA$4:$AA$69,MATCH(CONCATENATE($A15,L$14),Rotation!$P$4:$P$69,0))))</f>
        <v>W</v>
      </c>
      <c r="M15" s="26" t="str">
        <f>IF(($A15=M$14),"---",IF(ISERROR(MATCH(CONCATENATE($A15,M$14),Rotation!$P$4:$P$69,0)),INDEX('Score Entry'!$AH$4:$AH$69,MATCH(CONCATENATE(M$14,$A15),Rotation!$P$4:$P$69,0)),INDEX('Score Entry'!$AA$4:$AA$69,MATCH(CONCATENATE($A15,M$14),Rotation!$P$4:$P$69,0))))</f>
        <v>W</v>
      </c>
      <c r="N15" s="26" t="str">
        <f>IF(($A15=N$14),"---",IF(ISERROR(MATCH(CONCATENATE($A15,N$14),Rotation!$P$4:$P$69,0)),INDEX('Score Entry'!$AH$4:$AH$69,MATCH(CONCATENATE(N$14,$A15),Rotation!$P$4:$P$69,0)),INDEX('Score Entry'!$AA$4:$AA$69,MATCH(CONCATENATE($A15,N$14),Rotation!$P$4:$P$69,0))))</f>
        <v>L</v>
      </c>
      <c r="O15" s="14">
        <f t="shared" ref="O15:O26" si="0">COUNTIF(C15:N15,"w")</f>
        <v>8</v>
      </c>
      <c r="P15" s="14">
        <f t="shared" ref="P15:P26" si="1">COUNTIF(C15:N15,"l")</f>
        <v>3</v>
      </c>
      <c r="Q15" s="48">
        <v>1</v>
      </c>
      <c r="R15" s="48"/>
      <c r="S15" s="48">
        <v>2</v>
      </c>
      <c r="T15" s="13"/>
    </row>
    <row r="16" spans="1:20" ht="14.25" customHeight="1">
      <c r="A16" s="14" t="s">
        <v>17</v>
      </c>
      <c r="B16" s="21" t="str">
        <f>IF((LEN(Rotation!R5)=0),"",Rotation!R5)</f>
        <v>Corona del Mar HS</v>
      </c>
      <c r="C16" s="26" t="str">
        <f>IF(($A16=C$14),"---",IF(ISERROR(MATCH(CONCATENATE($A16,C$14),Rotation!$P$4:$P$69,0)),INDEX('Score Entry'!$AH$4:$AH$69,MATCH(CONCATENATE(C$14,$A16),Rotation!$P$4:$P$69,0)),INDEX('Score Entry'!$AA$4:$AA$69,MATCH(CONCATENATE($A16,C$14),Rotation!$P$4:$P$69,0))))</f>
        <v>L</v>
      </c>
      <c r="D16" s="26" t="str">
        <f>IF(($A16=D$14),"---",IF(ISERROR(MATCH(CONCATENATE($A16,D$14),Rotation!$P$4:$P$69,0)),INDEX('Score Entry'!$AH$4:$AH$69,MATCH(CONCATENATE(D$14,$A16),Rotation!$P$4:$P$69,0)),INDEX('Score Entry'!$AA$4:$AA$69,MATCH(CONCATENATE($A16,D$14),Rotation!$P$4:$P$69,0))))</f>
        <v>---</v>
      </c>
      <c r="E16" s="26" t="str">
        <f>IF(($A16=E$14),"---",IF(ISERROR(MATCH(CONCATENATE($A16,E$14),Rotation!$P$4:$P$69,0)),INDEX('Score Entry'!$AH$4:$AH$69,MATCH(CONCATENATE(E$14,$A16),Rotation!$P$4:$P$69,0)),INDEX('Score Entry'!$AA$4:$AA$69,MATCH(CONCATENATE($A16,E$14),Rotation!$P$4:$P$69,0))))</f>
        <v>L</v>
      </c>
      <c r="F16" s="26" t="str">
        <f>IF(($A16=F$14),"---",IF(ISERROR(MATCH(CONCATENATE($A16,F$14),Rotation!$P$4:$P$69,0)),INDEX('Score Entry'!$AH$4:$AH$69,MATCH(CONCATENATE(F$14,$A16),Rotation!$P$4:$P$69,0)),INDEX('Score Entry'!$AA$4:$AA$69,MATCH(CONCATENATE($A16,F$14),Rotation!$P$4:$P$69,0))))</f>
        <v>L</v>
      </c>
      <c r="G16" s="26" t="str">
        <f>IF(($A16=G$14),"---",IF(ISERROR(MATCH(CONCATENATE($A16,G$14),Rotation!$P$4:$P$69,0)),INDEX('Score Entry'!$AH$4:$AH$69,MATCH(CONCATENATE(G$14,$A16),Rotation!$P$4:$P$69,0)),INDEX('Score Entry'!$AA$4:$AA$69,MATCH(CONCATENATE($A16,G$14),Rotation!$P$4:$P$69,0))))</f>
        <v>W</v>
      </c>
      <c r="H16" s="26" t="str">
        <f>IF(($A16=H$14),"---",IF(ISERROR(MATCH(CONCATENATE($A16,H$14),Rotation!$P$4:$P$69,0)),INDEX('Score Entry'!$AH$4:$AH$69,MATCH(CONCATENATE(H$14,$A16),Rotation!$P$4:$P$69,0)),INDEX('Score Entry'!$AA$4:$AA$69,MATCH(CONCATENATE($A16,H$14),Rotation!$P$4:$P$69,0))))</f>
        <v>W</v>
      </c>
      <c r="I16" s="26" t="str">
        <f>IF(($A16=I$14),"---",IF(ISERROR(MATCH(CONCATENATE($A16,I$14),Rotation!$P$4:$P$69,0)),INDEX('Score Entry'!$AH$4:$AH$69,MATCH(CONCATENATE(I$14,$A16),Rotation!$P$4:$P$69,0)),INDEX('Score Entry'!$AA$4:$AA$69,MATCH(CONCATENATE($A16,I$14),Rotation!$P$4:$P$69,0))))</f>
        <v>W</v>
      </c>
      <c r="J16" s="26" t="str">
        <f>IF(($A16=J$14),"---",IF(ISERROR(MATCH(CONCATENATE($A16,J$14),Rotation!$P$4:$P$69,0)),INDEX('Score Entry'!$AH$4:$AH$69,MATCH(CONCATENATE(J$14,$A16),Rotation!$P$4:$P$69,0)),INDEX('Score Entry'!$AA$4:$AA$69,MATCH(CONCATENATE($A16,J$14),Rotation!$P$4:$P$69,0))))</f>
        <v>L</v>
      </c>
      <c r="K16" s="26" t="str">
        <f>IF(($A16=K$14),"---",IF(ISERROR(MATCH(CONCATENATE($A16,K$14),Rotation!$P$4:$P$69,0)),INDEX('Score Entry'!$AH$4:$AH$69,MATCH(CONCATENATE(K$14,$A16),Rotation!$P$4:$P$69,0)),INDEX('Score Entry'!$AA$4:$AA$69,MATCH(CONCATENATE($A16,K$14),Rotation!$P$4:$P$69,0))))</f>
        <v>W</v>
      </c>
      <c r="L16" s="26" t="str">
        <f>IF(($A16=L$14),"---",IF(ISERROR(MATCH(CONCATENATE($A16,L$14),Rotation!$P$4:$P$69,0)),INDEX('Score Entry'!$AH$4:$AH$69,MATCH(CONCATENATE(L$14,$A16),Rotation!$P$4:$P$69,0)),INDEX('Score Entry'!$AA$4:$AA$69,MATCH(CONCATENATE($A16,L$14),Rotation!$P$4:$P$69,0))))</f>
        <v>L</v>
      </c>
      <c r="M16" s="26" t="str">
        <f>IF(($A16=M$14),"---",IF(ISERROR(MATCH(CONCATENATE($A16,M$14),Rotation!$P$4:$P$69,0)),INDEX('Score Entry'!$AH$4:$AH$69,MATCH(CONCATENATE(M$14,$A16),Rotation!$P$4:$P$69,0)),INDEX('Score Entry'!$AA$4:$AA$69,MATCH(CONCATENATE($A16,M$14),Rotation!$P$4:$P$69,0))))</f>
        <v>W</v>
      </c>
      <c r="N16" s="26" t="str">
        <f>IF(($A16=N$14),"---",IF(ISERROR(MATCH(CONCATENATE($A16,N$14),Rotation!$P$4:$P$69,0)),INDEX('Score Entry'!$AH$4:$AH$69,MATCH(CONCATENATE(N$14,$A16),Rotation!$P$4:$P$69,0)),INDEX('Score Entry'!$AA$4:$AA$69,MATCH(CONCATENATE($A16,N$14),Rotation!$P$4:$P$69,0))))</f>
        <v>W</v>
      </c>
      <c r="O16" s="14">
        <f t="shared" si="0"/>
        <v>6</v>
      </c>
      <c r="P16" s="14">
        <f t="shared" si="1"/>
        <v>5</v>
      </c>
      <c r="Q16" s="48"/>
      <c r="R16" s="48"/>
      <c r="S16" s="48">
        <v>5</v>
      </c>
      <c r="T16" s="13"/>
    </row>
    <row r="17" spans="1:20" ht="14.25" customHeight="1">
      <c r="A17" s="14" t="s">
        <v>18</v>
      </c>
      <c r="B17" s="21" t="str">
        <f>IF((LEN(Rotation!R6)=0),"",Rotation!R6)</f>
        <v>Portsmouth Abbey</v>
      </c>
      <c r="C17" s="26" t="str">
        <f>IF(($A17=C$14),"---",IF(ISERROR(MATCH(CONCATENATE($A17,C$14),Rotation!$P$4:$P$69,0)),INDEX('Score Entry'!$AH$4:$AH$69,MATCH(CONCATENATE(C$14,$A17),Rotation!$P$4:$P$69,0)),INDEX('Score Entry'!$AA$4:$AA$69,MATCH(CONCATENATE($A17,C$14),Rotation!$P$4:$P$69,0))))</f>
        <v>L</v>
      </c>
      <c r="D17" s="26" t="str">
        <f>IF(($A17=D$14),"---",IF(ISERROR(MATCH(CONCATENATE($A17,D$14),Rotation!$P$4:$P$69,0)),INDEX('Score Entry'!$AH$4:$AH$69,MATCH(CONCATENATE(D$14,$A17),Rotation!$P$4:$P$69,0)),INDEX('Score Entry'!$AA$4:$AA$69,MATCH(CONCATENATE($A17,D$14),Rotation!$P$4:$P$69,0))))</f>
        <v>W</v>
      </c>
      <c r="E17" s="26" t="str">
        <f>IF(($A17=E$14),"---",IF(ISERROR(MATCH(CONCATENATE($A17,E$14),Rotation!$P$4:$P$69,0)),INDEX('Score Entry'!$AH$4:$AH$69,MATCH(CONCATENATE(E$14,$A17),Rotation!$P$4:$P$69,0)),INDEX('Score Entry'!$AA$4:$AA$69,MATCH(CONCATENATE($A17,E$14),Rotation!$P$4:$P$69,0))))</f>
        <v>---</v>
      </c>
      <c r="F17" s="26" t="str">
        <f>IF(($A17=F$14),"---",IF(ISERROR(MATCH(CONCATENATE($A17,F$14),Rotation!$P$4:$P$69,0)),INDEX('Score Entry'!$AH$4:$AH$69,MATCH(CONCATENATE(F$14,$A17),Rotation!$P$4:$P$69,0)),INDEX('Score Entry'!$AA$4:$AA$69,MATCH(CONCATENATE($A17,F$14),Rotation!$P$4:$P$69,0))))</f>
        <v>L</v>
      </c>
      <c r="G17" s="26" t="str">
        <f>IF(($A17=G$14),"---",IF(ISERROR(MATCH(CONCATENATE($A17,G$14),Rotation!$P$4:$P$69,0)),INDEX('Score Entry'!$AH$4:$AH$69,MATCH(CONCATENATE(G$14,$A17),Rotation!$P$4:$P$69,0)),INDEX('Score Entry'!$AA$4:$AA$69,MATCH(CONCATENATE($A17,G$14),Rotation!$P$4:$P$69,0))))</f>
        <v>L</v>
      </c>
      <c r="H17" s="26" t="str">
        <f>IF(($A17=H$14),"---",IF(ISERROR(MATCH(CONCATENATE($A17,H$14),Rotation!$P$4:$P$69,0)),INDEX('Score Entry'!$AH$4:$AH$69,MATCH(CONCATENATE(H$14,$A17),Rotation!$P$4:$P$69,0)),INDEX('Score Entry'!$AA$4:$AA$69,MATCH(CONCATENATE($A17,H$14),Rotation!$P$4:$P$69,0))))</f>
        <v>W</v>
      </c>
      <c r="I17" s="26" t="str">
        <f>IF(($A17=I$14),"---",IF(ISERROR(MATCH(CONCATENATE($A17,I$14),Rotation!$P$4:$P$69,0)),INDEX('Score Entry'!$AH$4:$AH$69,MATCH(CONCATENATE(I$14,$A17),Rotation!$P$4:$P$69,0)),INDEX('Score Entry'!$AA$4:$AA$69,MATCH(CONCATENATE($A17,I$14),Rotation!$P$4:$P$69,0))))</f>
        <v>W</v>
      </c>
      <c r="J17" s="26" t="str">
        <f>IF(($A17=J$14),"---",IF(ISERROR(MATCH(CONCATENATE($A17,J$14),Rotation!$P$4:$P$69,0)),INDEX('Score Entry'!$AH$4:$AH$69,MATCH(CONCATENATE(J$14,$A17),Rotation!$P$4:$P$69,0)),INDEX('Score Entry'!$AA$4:$AA$69,MATCH(CONCATENATE($A17,J$14),Rotation!$P$4:$P$69,0))))</f>
        <v>L</v>
      </c>
      <c r="K17" s="26" t="str">
        <f>IF(($A17=K$14),"---",IF(ISERROR(MATCH(CONCATENATE($A17,K$14),Rotation!$P$4:$P$69,0)),INDEX('Score Entry'!$AH$4:$AH$69,MATCH(CONCATENATE(K$14,$A17),Rotation!$P$4:$P$69,0)),INDEX('Score Entry'!$AA$4:$AA$69,MATCH(CONCATENATE($A17,K$14),Rotation!$P$4:$P$69,0))))</f>
        <v>W</v>
      </c>
      <c r="L17" s="26" t="str">
        <f>IF(($A17=L$14),"---",IF(ISERROR(MATCH(CONCATENATE($A17,L$14),Rotation!$P$4:$P$69,0)),INDEX('Score Entry'!$AH$4:$AH$69,MATCH(CONCATENATE(L$14,$A17),Rotation!$P$4:$P$69,0)),INDEX('Score Entry'!$AA$4:$AA$69,MATCH(CONCATENATE($A17,L$14),Rotation!$P$4:$P$69,0))))</f>
        <v>L</v>
      </c>
      <c r="M17" s="26" t="str">
        <f>IF(($A17=M$14),"---",IF(ISERROR(MATCH(CONCATENATE($A17,M$14),Rotation!$P$4:$P$69,0)),INDEX('Score Entry'!$AH$4:$AH$69,MATCH(CONCATENATE(M$14,$A17),Rotation!$P$4:$P$69,0)),INDEX('Score Entry'!$AA$4:$AA$69,MATCH(CONCATENATE($A17,M$14),Rotation!$P$4:$P$69,0))))</f>
        <v>W</v>
      </c>
      <c r="N17" s="26" t="str">
        <f>IF(($A17=N$14),"---",IF(ISERROR(MATCH(CONCATENATE($A17,N$14),Rotation!$P$4:$P$69,0)),INDEX('Score Entry'!$AH$4:$AH$69,MATCH(CONCATENATE(N$14,$A17),Rotation!$P$4:$P$69,0)),INDEX('Score Entry'!$AA$4:$AA$69,MATCH(CONCATENATE($A17,N$14),Rotation!$P$4:$P$69,0))))</f>
        <v>W</v>
      </c>
      <c r="O17" s="14">
        <f t="shared" si="0"/>
        <v>6</v>
      </c>
      <c r="P17" s="14">
        <f t="shared" si="1"/>
        <v>5</v>
      </c>
      <c r="Q17" s="48"/>
      <c r="R17" s="48"/>
      <c r="S17" s="48">
        <v>4</v>
      </c>
      <c r="T17" s="13"/>
    </row>
    <row r="18" spans="1:20" ht="14.25" customHeight="1">
      <c r="A18" s="14" t="s">
        <v>19</v>
      </c>
      <c r="B18" s="21" t="str">
        <f>IF((LEN(Rotation!R7)=0),"",Rotation!R7)</f>
        <v>Broadneck HS</v>
      </c>
      <c r="C18" s="26" t="str">
        <f>IF(($A18=C$14),"---",IF(ISERROR(MATCH(CONCATENATE($A18,C$14),Rotation!$P$4:$P$69,0)),INDEX('Score Entry'!$AH$4:$AH$69,MATCH(CONCATENATE(C$14,$A18),Rotation!$P$4:$P$69,0)),INDEX('Score Entry'!$AA$4:$AA$69,MATCH(CONCATENATE($A18,C$14),Rotation!$P$4:$P$69,0))))</f>
        <v>L</v>
      </c>
      <c r="D18" s="26" t="str">
        <f>IF(($A18=D$14),"---",IF(ISERROR(MATCH(CONCATENATE($A18,D$14),Rotation!$P$4:$P$69,0)),INDEX('Score Entry'!$AH$4:$AH$69,MATCH(CONCATENATE(D$14,$A18),Rotation!$P$4:$P$69,0)),INDEX('Score Entry'!$AA$4:$AA$69,MATCH(CONCATENATE($A18,D$14),Rotation!$P$4:$P$69,0))))</f>
        <v>W</v>
      </c>
      <c r="E18" s="26" t="str">
        <f>IF(($A18=E$14),"---",IF(ISERROR(MATCH(CONCATENATE($A18,E$14),Rotation!$P$4:$P$69,0)),INDEX('Score Entry'!$AH$4:$AH$69,MATCH(CONCATENATE(E$14,$A18),Rotation!$P$4:$P$69,0)),INDEX('Score Entry'!$AA$4:$AA$69,MATCH(CONCATENATE($A18,E$14),Rotation!$P$4:$P$69,0))))</f>
        <v>W</v>
      </c>
      <c r="F18" s="26" t="str">
        <f>IF(($A18=F$14),"---",IF(ISERROR(MATCH(CONCATENATE($A18,F$14),Rotation!$P$4:$P$69,0)),INDEX('Score Entry'!$AH$4:$AH$69,MATCH(CONCATENATE(F$14,$A18),Rotation!$P$4:$P$69,0)),INDEX('Score Entry'!$AA$4:$AA$69,MATCH(CONCATENATE($A18,F$14),Rotation!$P$4:$P$69,0))))</f>
        <v>---</v>
      </c>
      <c r="G18" s="26" t="str">
        <f>IF(($A18=G$14),"---",IF(ISERROR(MATCH(CONCATENATE($A18,G$14),Rotation!$P$4:$P$69,0)),INDEX('Score Entry'!$AH$4:$AH$69,MATCH(CONCATENATE(G$14,$A18),Rotation!$P$4:$P$69,0)),INDEX('Score Entry'!$AA$4:$AA$69,MATCH(CONCATENATE($A18,G$14),Rotation!$P$4:$P$69,0))))</f>
        <v>W</v>
      </c>
      <c r="H18" s="26" t="str">
        <f>IF(($A18=H$14),"---",IF(ISERROR(MATCH(CONCATENATE($A18,H$14),Rotation!$P$4:$P$69,0)),INDEX('Score Entry'!$AH$4:$AH$69,MATCH(CONCATENATE(H$14,$A18),Rotation!$P$4:$P$69,0)),INDEX('Score Entry'!$AA$4:$AA$69,MATCH(CONCATENATE($A18,H$14),Rotation!$P$4:$P$69,0))))</f>
        <v>W</v>
      </c>
      <c r="I18" s="26" t="str">
        <f>IF(($A18=I$14),"---",IF(ISERROR(MATCH(CONCATENATE($A18,I$14),Rotation!$P$4:$P$69,0)),INDEX('Score Entry'!$AH$4:$AH$69,MATCH(CONCATENATE(I$14,$A18),Rotation!$P$4:$P$69,0)),INDEX('Score Entry'!$AA$4:$AA$69,MATCH(CONCATENATE($A18,I$14),Rotation!$P$4:$P$69,0))))</f>
        <v>W</v>
      </c>
      <c r="J18" s="26" t="str">
        <f>IF(($A18=J$14),"---",IF(ISERROR(MATCH(CONCATENATE($A18,J$14),Rotation!$P$4:$P$69,0)),INDEX('Score Entry'!$AH$4:$AH$69,MATCH(CONCATENATE(J$14,$A18),Rotation!$P$4:$P$69,0)),INDEX('Score Entry'!$AA$4:$AA$69,MATCH(CONCATENATE($A18,J$14),Rotation!$P$4:$P$69,0))))</f>
        <v>L</v>
      </c>
      <c r="K18" s="26" t="str">
        <f>IF(($A18=K$14),"---",IF(ISERROR(MATCH(CONCATENATE($A18,K$14),Rotation!$P$4:$P$69,0)),INDEX('Score Entry'!$AH$4:$AH$69,MATCH(CONCATENATE(K$14,$A18),Rotation!$P$4:$P$69,0)),INDEX('Score Entry'!$AA$4:$AA$69,MATCH(CONCATENATE($A18,K$14),Rotation!$P$4:$P$69,0))))</f>
        <v>L</v>
      </c>
      <c r="L18" s="26" t="str">
        <f>IF(($A18=L$14),"---",IF(ISERROR(MATCH(CONCATENATE($A18,L$14),Rotation!$P$4:$P$69,0)),INDEX('Score Entry'!$AH$4:$AH$69,MATCH(CONCATENATE(L$14,$A18),Rotation!$P$4:$P$69,0)),INDEX('Score Entry'!$AA$4:$AA$69,MATCH(CONCATENATE($A18,L$14),Rotation!$P$4:$P$69,0))))</f>
        <v>W</v>
      </c>
      <c r="M18" s="26" t="str">
        <f>IF(($A18=M$14),"---",IF(ISERROR(MATCH(CONCATENATE($A18,M$14),Rotation!$P$4:$P$69,0)),INDEX('Score Entry'!$AH$4:$AH$69,MATCH(CONCATENATE(M$14,$A18),Rotation!$P$4:$P$69,0)),INDEX('Score Entry'!$AA$4:$AA$69,MATCH(CONCATENATE($A18,M$14),Rotation!$P$4:$P$69,0))))</f>
        <v>W</v>
      </c>
      <c r="N18" s="26" t="str">
        <f>IF(($A18=N$14),"---",IF(ISERROR(MATCH(CONCATENATE($A18,N$14),Rotation!$P$4:$P$69,0)),INDEX('Score Entry'!$AH$4:$AH$69,MATCH(CONCATENATE(N$14,$A18),Rotation!$P$4:$P$69,0)),INDEX('Score Entry'!$AA$4:$AA$69,MATCH(CONCATENATE($A18,N$14),Rotation!$P$4:$P$69,0))))</f>
        <v>W</v>
      </c>
      <c r="O18" s="14">
        <f t="shared" si="0"/>
        <v>8</v>
      </c>
      <c r="P18" s="14">
        <f t="shared" si="1"/>
        <v>3</v>
      </c>
      <c r="Q18" s="48"/>
      <c r="R18" s="48">
        <v>1</v>
      </c>
      <c r="S18" s="48">
        <v>3</v>
      </c>
      <c r="T18" s="13"/>
    </row>
    <row r="19" spans="1:20" ht="14.25" customHeight="1">
      <c r="A19" s="14" t="s">
        <v>20</v>
      </c>
      <c r="B19" s="21" t="str">
        <f>IF((LEN(Rotation!R8)=0),"",Rotation!R8)</f>
        <v>Lake Forest HS</v>
      </c>
      <c r="C19" s="26" t="str">
        <f>IF(($A19=C$14),"---",IF(ISERROR(MATCH(CONCATENATE($A19,C$14),Rotation!$P$4:$P$69,0)),INDEX('Score Entry'!$AH$4:$AH$69,MATCH(CONCATENATE(C$14,$A19),Rotation!$P$4:$P$69,0)),INDEX('Score Entry'!$AA$4:$AA$69,MATCH(CONCATENATE($A19,C$14),Rotation!$P$4:$P$69,0))))</f>
        <v>L</v>
      </c>
      <c r="D19" s="26" t="str">
        <f>IF(($A19=D$14),"---",IF(ISERROR(MATCH(CONCATENATE($A19,D$14),Rotation!$P$4:$P$69,0)),INDEX('Score Entry'!$AH$4:$AH$69,MATCH(CONCATENATE(D$14,$A19),Rotation!$P$4:$P$69,0)),INDEX('Score Entry'!$AA$4:$AA$69,MATCH(CONCATENATE($A19,D$14),Rotation!$P$4:$P$69,0))))</f>
        <v>L</v>
      </c>
      <c r="E19" s="26" t="str">
        <f>IF(($A19=E$14),"---",IF(ISERROR(MATCH(CONCATENATE($A19,E$14),Rotation!$P$4:$P$69,0)),INDEX('Score Entry'!$AH$4:$AH$69,MATCH(CONCATENATE(E$14,$A19),Rotation!$P$4:$P$69,0)),INDEX('Score Entry'!$AA$4:$AA$69,MATCH(CONCATENATE($A19,E$14),Rotation!$P$4:$P$69,0))))</f>
        <v>W</v>
      </c>
      <c r="F19" s="26" t="str">
        <f>IF(($A19=F$14),"---",IF(ISERROR(MATCH(CONCATENATE($A19,F$14),Rotation!$P$4:$P$69,0)),INDEX('Score Entry'!$AH$4:$AH$69,MATCH(CONCATENATE(F$14,$A19),Rotation!$P$4:$P$69,0)),INDEX('Score Entry'!$AA$4:$AA$69,MATCH(CONCATENATE($A19,F$14),Rotation!$P$4:$P$69,0))))</f>
        <v>L</v>
      </c>
      <c r="G19" s="26" t="str">
        <f>IF(($A19=G$14),"---",IF(ISERROR(MATCH(CONCATENATE($A19,G$14),Rotation!$P$4:$P$69,0)),INDEX('Score Entry'!$AH$4:$AH$69,MATCH(CONCATENATE(G$14,$A19),Rotation!$P$4:$P$69,0)),INDEX('Score Entry'!$AA$4:$AA$69,MATCH(CONCATENATE($A19,G$14),Rotation!$P$4:$P$69,0))))</f>
        <v>---</v>
      </c>
      <c r="H19" s="26" t="str">
        <f>IF(($A19=H$14),"---",IF(ISERROR(MATCH(CONCATENATE($A19,H$14),Rotation!$P$4:$P$69,0)),INDEX('Score Entry'!$AH$4:$AH$69,MATCH(CONCATENATE(H$14,$A19),Rotation!$P$4:$P$69,0)),INDEX('Score Entry'!$AA$4:$AA$69,MATCH(CONCATENATE($A19,H$14),Rotation!$P$4:$P$69,0))))</f>
        <v>W</v>
      </c>
      <c r="I19" s="26" t="str">
        <f>IF(($A19=I$14),"---",IF(ISERROR(MATCH(CONCATENATE($A19,I$14),Rotation!$P$4:$P$69,0)),INDEX('Score Entry'!$AH$4:$AH$69,MATCH(CONCATENATE(I$14,$A19),Rotation!$P$4:$P$69,0)),INDEX('Score Entry'!$AA$4:$AA$69,MATCH(CONCATENATE($A19,I$14),Rotation!$P$4:$P$69,0))))</f>
        <v>L</v>
      </c>
      <c r="J19" s="26" t="str">
        <f>IF(($A19=J$14),"---",IF(ISERROR(MATCH(CONCATENATE($A19,J$14),Rotation!$P$4:$P$69,0)),INDEX('Score Entry'!$AH$4:$AH$69,MATCH(CONCATENATE(J$14,$A19),Rotation!$P$4:$P$69,0)),INDEX('Score Entry'!$AA$4:$AA$69,MATCH(CONCATENATE($A19,J$14),Rotation!$P$4:$P$69,0))))</f>
        <v>L</v>
      </c>
      <c r="K19" s="26" t="str">
        <f>IF(($A19=K$14),"---",IF(ISERROR(MATCH(CONCATENATE($A19,K$14),Rotation!$P$4:$P$69,0)),INDEX('Score Entry'!$AH$4:$AH$69,MATCH(CONCATENATE(K$14,$A19),Rotation!$P$4:$P$69,0)),INDEX('Score Entry'!$AA$4:$AA$69,MATCH(CONCATENATE($A19,K$14),Rotation!$P$4:$P$69,0))))</f>
        <v>L</v>
      </c>
      <c r="L19" s="26" t="str">
        <f>IF(($A19=L$14),"---",IF(ISERROR(MATCH(CONCATENATE($A19,L$14),Rotation!$P$4:$P$69,0)),INDEX('Score Entry'!$AH$4:$AH$69,MATCH(CONCATENATE(L$14,$A19),Rotation!$P$4:$P$69,0)),INDEX('Score Entry'!$AA$4:$AA$69,MATCH(CONCATENATE($A19,L$14),Rotation!$P$4:$P$69,0))))</f>
        <v>W</v>
      </c>
      <c r="M19" s="26" t="str">
        <f>IF(($A19=M$14),"---",IF(ISERROR(MATCH(CONCATENATE($A19,M$14),Rotation!$P$4:$P$69,0)),INDEX('Score Entry'!$AH$4:$AH$69,MATCH(CONCATENATE(M$14,$A19),Rotation!$P$4:$P$69,0)),INDEX('Score Entry'!$AA$4:$AA$69,MATCH(CONCATENATE($A19,M$14),Rotation!$P$4:$P$69,0))))</f>
        <v>W</v>
      </c>
      <c r="N19" s="26" t="str">
        <f>IF(($A19=N$14),"---",IF(ISERROR(MATCH(CONCATENATE($A19,N$14),Rotation!$P$4:$P$69,0)),INDEX('Score Entry'!$AH$4:$AH$69,MATCH(CONCATENATE(N$14,$A19),Rotation!$P$4:$P$69,0)),INDEX('Score Entry'!$AA$4:$AA$69,MATCH(CONCATENATE($A19,N$14),Rotation!$P$4:$P$69,0))))</f>
        <v>W</v>
      </c>
      <c r="O19" s="14">
        <f t="shared" si="0"/>
        <v>5</v>
      </c>
      <c r="P19" s="14">
        <f t="shared" si="1"/>
        <v>6</v>
      </c>
      <c r="Q19" s="48"/>
      <c r="R19" s="48">
        <v>2</v>
      </c>
      <c r="S19" s="48">
        <v>9</v>
      </c>
      <c r="T19" s="13"/>
    </row>
    <row r="20" spans="1:20" ht="14.25" customHeight="1">
      <c r="A20" s="14" t="s">
        <v>21</v>
      </c>
      <c r="B20" s="21" t="str">
        <f>IF((LEN(Rotation!R9)=0),"",Rotation!R9)</f>
        <v>Bainbridge Island HS</v>
      </c>
      <c r="C20" s="26" t="str">
        <f>IF(($A20=C$14),"---",IF(ISERROR(MATCH(CONCATENATE($A20,C$14),Rotation!$P$4:$P$69,0)),INDEX('Score Entry'!$AH$4:$AH$69,MATCH(CONCATENATE(C$14,$A20),Rotation!$P$4:$P$69,0)),INDEX('Score Entry'!$AA$4:$AA$69,MATCH(CONCATENATE($A20,C$14),Rotation!$P$4:$P$69,0))))</f>
        <v>L</v>
      </c>
      <c r="D20" s="26" t="str">
        <f>IF(($A20=D$14),"---",IF(ISERROR(MATCH(CONCATENATE($A20,D$14),Rotation!$P$4:$P$69,0)),INDEX('Score Entry'!$AH$4:$AH$69,MATCH(CONCATENATE(D$14,$A20),Rotation!$P$4:$P$69,0)),INDEX('Score Entry'!$AA$4:$AA$69,MATCH(CONCATENATE($A20,D$14),Rotation!$P$4:$P$69,0))))</f>
        <v>L</v>
      </c>
      <c r="E20" s="26" t="str">
        <f>IF(($A20=E$14),"---",IF(ISERROR(MATCH(CONCATENATE($A20,E$14),Rotation!$P$4:$P$69,0)),INDEX('Score Entry'!$AH$4:$AH$69,MATCH(CONCATENATE(E$14,$A20),Rotation!$P$4:$P$69,0)),INDEX('Score Entry'!$AA$4:$AA$69,MATCH(CONCATENATE($A20,E$14),Rotation!$P$4:$P$69,0))))</f>
        <v>L</v>
      </c>
      <c r="F20" s="26" t="str">
        <f>IF(($A20=F$14),"---",IF(ISERROR(MATCH(CONCATENATE($A20,F$14),Rotation!$P$4:$P$69,0)),INDEX('Score Entry'!$AH$4:$AH$69,MATCH(CONCATENATE(F$14,$A20),Rotation!$P$4:$P$69,0)),INDEX('Score Entry'!$AA$4:$AA$69,MATCH(CONCATENATE($A20,F$14),Rotation!$P$4:$P$69,0))))</f>
        <v>L</v>
      </c>
      <c r="G20" s="26" t="str">
        <f>IF(($A20=G$14),"---",IF(ISERROR(MATCH(CONCATENATE($A20,G$14),Rotation!$P$4:$P$69,0)),INDEX('Score Entry'!$AH$4:$AH$69,MATCH(CONCATENATE(G$14,$A20),Rotation!$P$4:$P$69,0)),INDEX('Score Entry'!$AA$4:$AA$69,MATCH(CONCATENATE($A20,G$14),Rotation!$P$4:$P$69,0))))</f>
        <v>L</v>
      </c>
      <c r="H20" s="26" t="str">
        <f>IF(($A20=H$14),"---",IF(ISERROR(MATCH(CONCATENATE($A20,H$14),Rotation!$P$4:$P$69,0)),INDEX('Score Entry'!$AH$4:$AH$69,MATCH(CONCATENATE(H$14,$A20),Rotation!$P$4:$P$69,0)),INDEX('Score Entry'!$AA$4:$AA$69,MATCH(CONCATENATE($A20,H$14),Rotation!$P$4:$P$69,0))))</f>
        <v>---</v>
      </c>
      <c r="I20" s="26" t="str">
        <f>IF(($A20=I$14),"---",IF(ISERROR(MATCH(CONCATENATE($A20,I$14),Rotation!$P$4:$P$69,0)),INDEX('Score Entry'!$AH$4:$AH$69,MATCH(CONCATENATE(I$14,$A20),Rotation!$P$4:$P$69,0)),INDEX('Score Entry'!$AA$4:$AA$69,MATCH(CONCATENATE($A20,I$14),Rotation!$P$4:$P$69,0))))</f>
        <v>L</v>
      </c>
      <c r="J20" s="26" t="str">
        <f>IF(($A20=J$14),"---",IF(ISERROR(MATCH(CONCATENATE($A20,J$14),Rotation!$P$4:$P$69,0)),INDEX('Score Entry'!$AH$4:$AH$69,MATCH(CONCATENATE(J$14,$A20),Rotation!$P$4:$P$69,0)),INDEX('Score Entry'!$AA$4:$AA$69,MATCH(CONCATENATE($A20,J$14),Rotation!$P$4:$P$69,0))))</f>
        <v>L</v>
      </c>
      <c r="K20" s="26" t="str">
        <f>IF(($A20=K$14),"---",IF(ISERROR(MATCH(CONCATENATE($A20,K$14),Rotation!$P$4:$P$69,0)),INDEX('Score Entry'!$AH$4:$AH$69,MATCH(CONCATENATE(K$14,$A20),Rotation!$P$4:$P$69,0)),INDEX('Score Entry'!$AA$4:$AA$69,MATCH(CONCATENATE($A20,K$14),Rotation!$P$4:$P$69,0))))</f>
        <v>L</v>
      </c>
      <c r="L20" s="26" t="str">
        <f>IF(($A20=L$14),"---",IF(ISERROR(MATCH(CONCATENATE($A20,L$14),Rotation!$P$4:$P$69,0)),INDEX('Score Entry'!$AH$4:$AH$69,MATCH(CONCATENATE(L$14,$A20),Rotation!$P$4:$P$69,0)),INDEX('Score Entry'!$AA$4:$AA$69,MATCH(CONCATENATE($A20,L$14),Rotation!$P$4:$P$69,0))))</f>
        <v>L</v>
      </c>
      <c r="M20" s="26" t="str">
        <f>IF(($A20=M$14),"---",IF(ISERROR(MATCH(CONCATENATE($A20,M$14),Rotation!$P$4:$P$69,0)),INDEX('Score Entry'!$AH$4:$AH$69,MATCH(CONCATENATE(M$14,$A20),Rotation!$P$4:$P$69,0)),INDEX('Score Entry'!$AA$4:$AA$69,MATCH(CONCATENATE($A20,M$14),Rotation!$P$4:$P$69,0))))</f>
        <v>W</v>
      </c>
      <c r="N20" s="26" t="str">
        <f>IF(($A20=N$14),"---",IF(ISERROR(MATCH(CONCATENATE($A20,N$14),Rotation!$P$4:$P$69,0)),INDEX('Score Entry'!$AH$4:$AH$69,MATCH(CONCATENATE(N$14,$A20),Rotation!$P$4:$P$69,0)),INDEX('Score Entry'!$AA$4:$AA$69,MATCH(CONCATENATE($A20,N$14),Rotation!$P$4:$P$69,0))))</f>
        <v>L</v>
      </c>
      <c r="O20" s="14">
        <f t="shared" si="0"/>
        <v>1</v>
      </c>
      <c r="P20" s="14">
        <f t="shared" si="1"/>
        <v>10</v>
      </c>
      <c r="Q20" s="48"/>
      <c r="R20" s="48"/>
      <c r="S20" s="48">
        <v>11</v>
      </c>
      <c r="T20" s="13"/>
    </row>
    <row r="21" spans="1:20" ht="14.25" customHeight="1">
      <c r="A21" s="14" t="s">
        <v>22</v>
      </c>
      <c r="B21" s="21" t="str">
        <f>IF((LEN(Rotation!R10)=0),"",Rotation!R10)</f>
        <v>St Thomas Aquinas HS</v>
      </c>
      <c r="C21" s="26" t="str">
        <f>IF(($A21=C$14),"---",IF(ISERROR(MATCH(CONCATENATE($A21,C$14),Rotation!$P$4:$P$69,0)),INDEX('Score Entry'!$AH$4:$AH$69,MATCH(CONCATENATE(C$14,$A21),Rotation!$P$4:$P$69,0)),INDEX('Score Entry'!$AA$4:$AA$69,MATCH(CONCATENATE($A21,C$14),Rotation!$P$4:$P$69,0))))</f>
        <v>W</v>
      </c>
      <c r="D21" s="26" t="str">
        <f>IF(($A21=D$14),"---",IF(ISERROR(MATCH(CONCATENATE($A21,D$14),Rotation!$P$4:$P$69,0)),INDEX('Score Entry'!$AH$4:$AH$69,MATCH(CONCATENATE(D$14,$A21),Rotation!$P$4:$P$69,0)),INDEX('Score Entry'!$AA$4:$AA$69,MATCH(CONCATENATE($A21,D$14),Rotation!$P$4:$P$69,0))))</f>
        <v>L</v>
      </c>
      <c r="E21" s="26" t="str">
        <f>IF(($A21=E$14),"---",IF(ISERROR(MATCH(CONCATENATE($A21,E$14),Rotation!$P$4:$P$69,0)),INDEX('Score Entry'!$AH$4:$AH$69,MATCH(CONCATENATE(E$14,$A21),Rotation!$P$4:$P$69,0)),INDEX('Score Entry'!$AA$4:$AA$69,MATCH(CONCATENATE($A21,E$14),Rotation!$P$4:$P$69,0))))</f>
        <v>L</v>
      </c>
      <c r="F21" s="26" t="str">
        <f>IF(($A21=F$14),"---",IF(ISERROR(MATCH(CONCATENATE($A21,F$14),Rotation!$P$4:$P$69,0)),INDEX('Score Entry'!$AH$4:$AH$69,MATCH(CONCATENATE(F$14,$A21),Rotation!$P$4:$P$69,0)),INDEX('Score Entry'!$AA$4:$AA$69,MATCH(CONCATENATE($A21,F$14),Rotation!$P$4:$P$69,0))))</f>
        <v>L</v>
      </c>
      <c r="G21" s="26" t="str">
        <f>IF(($A21=G$14),"---",IF(ISERROR(MATCH(CONCATENATE($A21,G$14),Rotation!$P$4:$P$69,0)),INDEX('Score Entry'!$AH$4:$AH$69,MATCH(CONCATENATE(G$14,$A21),Rotation!$P$4:$P$69,0)),INDEX('Score Entry'!$AA$4:$AA$69,MATCH(CONCATENATE($A21,G$14),Rotation!$P$4:$P$69,0))))</f>
        <v>W</v>
      </c>
      <c r="H21" s="26" t="str">
        <f>IF(($A21=H$14),"---",IF(ISERROR(MATCH(CONCATENATE($A21,H$14),Rotation!$P$4:$P$69,0)),INDEX('Score Entry'!$AH$4:$AH$69,MATCH(CONCATENATE(H$14,$A21),Rotation!$P$4:$P$69,0)),INDEX('Score Entry'!$AA$4:$AA$69,MATCH(CONCATENATE($A21,H$14),Rotation!$P$4:$P$69,0))))</f>
        <v>W</v>
      </c>
      <c r="I21" s="26" t="str">
        <f>IF(($A21=I$14),"---",IF(ISERROR(MATCH(CONCATENATE($A21,I$14),Rotation!$P$4:$P$69,0)),INDEX('Score Entry'!$AH$4:$AH$69,MATCH(CONCATENATE(I$14,$A21),Rotation!$P$4:$P$69,0)),INDEX('Score Entry'!$AA$4:$AA$69,MATCH(CONCATENATE($A21,I$14),Rotation!$P$4:$P$69,0))))</f>
        <v>---</v>
      </c>
      <c r="J21" s="26" t="str">
        <f>IF(($A21=J$14),"---",IF(ISERROR(MATCH(CONCATENATE($A21,J$14),Rotation!$P$4:$P$69,0)),INDEX('Score Entry'!$AH$4:$AH$69,MATCH(CONCATENATE(J$14,$A21),Rotation!$P$4:$P$69,0)),INDEX('Score Entry'!$AA$4:$AA$69,MATCH(CONCATENATE($A21,J$14),Rotation!$P$4:$P$69,0))))</f>
        <v>L</v>
      </c>
      <c r="K21" s="26" t="str">
        <f>IF(($A21=K$14),"---",IF(ISERROR(MATCH(CONCATENATE($A21,K$14),Rotation!$P$4:$P$69,0)),INDEX('Score Entry'!$AH$4:$AH$69,MATCH(CONCATENATE(K$14,$A21),Rotation!$P$4:$P$69,0)),INDEX('Score Entry'!$AA$4:$AA$69,MATCH(CONCATENATE($A21,K$14),Rotation!$P$4:$P$69,0))))</f>
        <v>L</v>
      </c>
      <c r="L21" s="26" t="str">
        <f>IF(($A21=L$14),"---",IF(ISERROR(MATCH(CONCATENATE($A21,L$14),Rotation!$P$4:$P$69,0)),INDEX('Score Entry'!$AH$4:$AH$69,MATCH(CONCATENATE(L$14,$A21),Rotation!$P$4:$P$69,0)),INDEX('Score Entry'!$AA$4:$AA$69,MATCH(CONCATENATE($A21,L$14),Rotation!$P$4:$P$69,0))))</f>
        <v>W</v>
      </c>
      <c r="M21" s="26" t="str">
        <f>IF(($A21=M$14),"---",IF(ISERROR(MATCH(CONCATENATE($A21,M$14),Rotation!$P$4:$P$69,0)),INDEX('Score Entry'!$AH$4:$AH$69,MATCH(CONCATENATE(M$14,$A21),Rotation!$P$4:$P$69,0)),INDEX('Score Entry'!$AA$4:$AA$69,MATCH(CONCATENATE($A21,M$14),Rotation!$P$4:$P$69,0))))</f>
        <v>W</v>
      </c>
      <c r="N21" s="26" t="str">
        <f>IF(($A21=N$14),"---",IF(ISERROR(MATCH(CONCATENATE($A21,N$14),Rotation!$P$4:$P$69,0)),INDEX('Score Entry'!$AH$4:$AH$69,MATCH(CONCATENATE(N$14,$A21),Rotation!$P$4:$P$69,0)),INDEX('Score Entry'!$AA$4:$AA$69,MATCH(CONCATENATE($A21,N$14),Rotation!$P$4:$P$69,0))))</f>
        <v>L</v>
      </c>
      <c r="O21" s="14">
        <f t="shared" si="0"/>
        <v>5</v>
      </c>
      <c r="P21" s="14">
        <f t="shared" si="1"/>
        <v>6</v>
      </c>
      <c r="Q21" s="48">
        <v>1</v>
      </c>
      <c r="R21" s="48"/>
      <c r="S21" s="48">
        <v>8</v>
      </c>
      <c r="T21" s="13"/>
    </row>
    <row r="22" spans="1:20" ht="14.25" customHeight="1">
      <c r="A22" s="14" t="s">
        <v>23</v>
      </c>
      <c r="B22" s="21" t="str">
        <f>IF((LEN(Rotation!R11)=0),"",Rotation!R11)</f>
        <v>Point Loma HS</v>
      </c>
      <c r="C22" s="26" t="str">
        <f>IF(($A22=C$14),"---",IF(ISERROR(MATCH(CONCATENATE($A22,C$14),Rotation!$P$4:$P$69,0)),INDEX('Score Entry'!$AH$4:$AH$69,MATCH(CONCATENATE(C$14,$A22),Rotation!$P$4:$P$69,0)),INDEX('Score Entry'!$AA$4:$AA$69,MATCH(CONCATENATE($A22,C$14),Rotation!$P$4:$P$69,0))))</f>
        <v>W</v>
      </c>
      <c r="D22" s="26" t="str">
        <f>IF(($A22=D$14),"---",IF(ISERROR(MATCH(CONCATENATE($A22,D$14),Rotation!$P$4:$P$69,0)),INDEX('Score Entry'!$AH$4:$AH$69,MATCH(CONCATENATE(D$14,$A22),Rotation!$P$4:$P$69,0)),INDEX('Score Entry'!$AA$4:$AA$69,MATCH(CONCATENATE($A22,D$14),Rotation!$P$4:$P$69,0))))</f>
        <v>W</v>
      </c>
      <c r="E22" s="26" t="str">
        <f>IF(($A22=E$14),"---",IF(ISERROR(MATCH(CONCATENATE($A22,E$14),Rotation!$P$4:$P$69,0)),INDEX('Score Entry'!$AH$4:$AH$69,MATCH(CONCATENATE(E$14,$A22),Rotation!$P$4:$P$69,0)),INDEX('Score Entry'!$AA$4:$AA$69,MATCH(CONCATENATE($A22,E$14),Rotation!$P$4:$P$69,0))))</f>
        <v>W</v>
      </c>
      <c r="F22" s="26" t="str">
        <f>IF(($A22=F$14),"---",IF(ISERROR(MATCH(CONCATENATE($A22,F$14),Rotation!$P$4:$P$69,0)),INDEX('Score Entry'!$AH$4:$AH$69,MATCH(CONCATENATE(F$14,$A22),Rotation!$P$4:$P$69,0)),INDEX('Score Entry'!$AA$4:$AA$69,MATCH(CONCATENATE($A22,F$14),Rotation!$P$4:$P$69,0))))</f>
        <v>W</v>
      </c>
      <c r="G22" s="26" t="str">
        <f>IF(($A22=G$14),"---",IF(ISERROR(MATCH(CONCATENATE($A22,G$14),Rotation!$P$4:$P$69,0)),INDEX('Score Entry'!$AH$4:$AH$69,MATCH(CONCATENATE(G$14,$A22),Rotation!$P$4:$P$69,0)),INDEX('Score Entry'!$AA$4:$AA$69,MATCH(CONCATENATE($A22,G$14),Rotation!$P$4:$P$69,0))))</f>
        <v>W</v>
      </c>
      <c r="H22" s="26" t="str">
        <f>IF(($A22=H$14),"---",IF(ISERROR(MATCH(CONCATENATE($A22,H$14),Rotation!$P$4:$P$69,0)),INDEX('Score Entry'!$AH$4:$AH$69,MATCH(CONCATENATE(H$14,$A22),Rotation!$P$4:$P$69,0)),INDEX('Score Entry'!$AA$4:$AA$69,MATCH(CONCATENATE($A22,H$14),Rotation!$P$4:$P$69,0))))</f>
        <v>W</v>
      </c>
      <c r="I22" s="26" t="str">
        <f>IF(($A22=I$14),"---",IF(ISERROR(MATCH(CONCATENATE($A22,I$14),Rotation!$P$4:$P$69,0)),INDEX('Score Entry'!$AH$4:$AH$69,MATCH(CONCATENATE(I$14,$A22),Rotation!$P$4:$P$69,0)),INDEX('Score Entry'!$AA$4:$AA$69,MATCH(CONCATENATE($A22,I$14),Rotation!$P$4:$P$69,0))))</f>
        <v>W</v>
      </c>
      <c r="J22" s="26" t="str">
        <f>IF(($A22=J$14),"---",IF(ISERROR(MATCH(CONCATENATE($A22,J$14),Rotation!$P$4:$P$69,0)),INDEX('Score Entry'!$AH$4:$AH$69,MATCH(CONCATENATE(J$14,$A22),Rotation!$P$4:$P$69,0)),INDEX('Score Entry'!$AA$4:$AA$69,MATCH(CONCATENATE($A22,J$14),Rotation!$P$4:$P$69,0))))</f>
        <v>---</v>
      </c>
      <c r="K22" s="26" t="str">
        <f>IF(($A22=K$14),"---",IF(ISERROR(MATCH(CONCATENATE($A22,K$14),Rotation!$P$4:$P$69,0)),INDEX('Score Entry'!$AH$4:$AH$69,MATCH(CONCATENATE(K$14,$A22),Rotation!$P$4:$P$69,0)),INDEX('Score Entry'!$AA$4:$AA$69,MATCH(CONCATENATE($A22,K$14),Rotation!$P$4:$P$69,0))))</f>
        <v>W</v>
      </c>
      <c r="L22" s="26" t="str">
        <f>IF(($A22=L$14),"---",IF(ISERROR(MATCH(CONCATENATE($A22,L$14),Rotation!$P$4:$P$69,0)),INDEX('Score Entry'!$AH$4:$AH$69,MATCH(CONCATENATE(L$14,$A22),Rotation!$P$4:$P$69,0)),INDEX('Score Entry'!$AA$4:$AA$69,MATCH(CONCATENATE($A22,L$14),Rotation!$P$4:$P$69,0))))</f>
        <v>W</v>
      </c>
      <c r="M22" s="26" t="str">
        <f>IF(($A22=M$14),"---",IF(ISERROR(MATCH(CONCATENATE($A22,M$14),Rotation!$P$4:$P$69,0)),INDEX('Score Entry'!$AH$4:$AH$69,MATCH(CONCATENATE(M$14,$A22),Rotation!$P$4:$P$69,0)),INDEX('Score Entry'!$AA$4:$AA$69,MATCH(CONCATENATE($A22,M$14),Rotation!$P$4:$P$69,0))))</f>
        <v>W</v>
      </c>
      <c r="N22" s="26" t="str">
        <f>IF(($A22=N$14),"---",IF(ISERROR(MATCH(CONCATENATE($A22,N$14),Rotation!$P$4:$P$69,0)),INDEX('Score Entry'!$AH$4:$AH$69,MATCH(CONCATENATE(N$14,$A22),Rotation!$P$4:$P$69,0)),INDEX('Score Entry'!$AA$4:$AA$69,MATCH(CONCATENATE($A22,N$14),Rotation!$P$4:$P$69,0))))</f>
        <v>W</v>
      </c>
      <c r="O22" s="14">
        <f t="shared" si="0"/>
        <v>11</v>
      </c>
      <c r="P22" s="14">
        <f t="shared" si="1"/>
        <v>0</v>
      </c>
      <c r="Q22" s="48"/>
      <c r="R22" s="48"/>
      <c r="S22" s="48">
        <v>1</v>
      </c>
      <c r="T22" s="13"/>
    </row>
    <row r="23" spans="1:20" ht="14.25" customHeight="1">
      <c r="A23" s="14" t="s">
        <v>24</v>
      </c>
      <c r="B23" s="21" t="str">
        <f>IF((LEN(Rotation!R12)=0),"",Rotation!R12)</f>
        <v>Cape Cod Academy</v>
      </c>
      <c r="C23" s="26" t="str">
        <f>IF(($A23=C$14),"---",IF(ISERROR(MATCH(CONCATENATE($A23,C$14),Rotation!$P$4:$P$69,0)),INDEX('Score Entry'!$AH$4:$AH$69,MATCH(CONCATENATE(C$14,$A23),Rotation!$P$4:$P$69,0)),INDEX('Score Entry'!$AA$4:$AA$69,MATCH(CONCATENATE($A23,C$14),Rotation!$P$4:$P$69,0))))</f>
        <v>L</v>
      </c>
      <c r="D23" s="26" t="str">
        <f>IF(($A23=D$14),"---",IF(ISERROR(MATCH(CONCATENATE($A23,D$14),Rotation!$P$4:$P$69,0)),INDEX('Score Entry'!$AH$4:$AH$69,MATCH(CONCATENATE(D$14,$A23),Rotation!$P$4:$P$69,0)),INDEX('Score Entry'!$AA$4:$AA$69,MATCH(CONCATENATE($A23,D$14),Rotation!$P$4:$P$69,0))))</f>
        <v>L</v>
      </c>
      <c r="E23" s="26" t="str">
        <f>IF(($A23=E$14),"---",IF(ISERROR(MATCH(CONCATENATE($A23,E$14),Rotation!$P$4:$P$69,0)),INDEX('Score Entry'!$AH$4:$AH$69,MATCH(CONCATENATE(E$14,$A23),Rotation!$P$4:$P$69,0)),INDEX('Score Entry'!$AA$4:$AA$69,MATCH(CONCATENATE($A23,E$14),Rotation!$P$4:$P$69,0))))</f>
        <v>L</v>
      </c>
      <c r="F23" s="26" t="str">
        <f>IF(($A23=F$14),"---",IF(ISERROR(MATCH(CONCATENATE($A23,F$14),Rotation!$P$4:$P$69,0)),INDEX('Score Entry'!$AH$4:$AH$69,MATCH(CONCATENATE(F$14,$A23),Rotation!$P$4:$P$69,0)),INDEX('Score Entry'!$AA$4:$AA$69,MATCH(CONCATENATE($A23,F$14),Rotation!$P$4:$P$69,0))))</f>
        <v>W</v>
      </c>
      <c r="G23" s="26" t="str">
        <f>IF(($A23=G$14),"---",IF(ISERROR(MATCH(CONCATENATE($A23,G$14),Rotation!$P$4:$P$69,0)),INDEX('Score Entry'!$AH$4:$AH$69,MATCH(CONCATENATE(G$14,$A23),Rotation!$P$4:$P$69,0)),INDEX('Score Entry'!$AA$4:$AA$69,MATCH(CONCATENATE($A23,G$14),Rotation!$P$4:$P$69,0))))</f>
        <v>W</v>
      </c>
      <c r="H23" s="26" t="str">
        <f>IF(($A23=H$14),"---",IF(ISERROR(MATCH(CONCATENATE($A23,H$14),Rotation!$P$4:$P$69,0)),INDEX('Score Entry'!$AH$4:$AH$69,MATCH(CONCATENATE(H$14,$A23),Rotation!$P$4:$P$69,0)),INDEX('Score Entry'!$AA$4:$AA$69,MATCH(CONCATENATE($A23,H$14),Rotation!$P$4:$P$69,0))))</f>
        <v>W</v>
      </c>
      <c r="I23" s="26" t="str">
        <f>IF(($A23=I$14),"---",IF(ISERROR(MATCH(CONCATENATE($A23,I$14),Rotation!$P$4:$P$69,0)),INDEX('Score Entry'!$AH$4:$AH$69,MATCH(CONCATENATE(I$14,$A23),Rotation!$P$4:$P$69,0)),INDEX('Score Entry'!$AA$4:$AA$69,MATCH(CONCATENATE($A23,I$14),Rotation!$P$4:$P$69,0))))</f>
        <v>W</v>
      </c>
      <c r="J23" s="26" t="str">
        <f>IF(($A23=J$14),"---",IF(ISERROR(MATCH(CONCATENATE($A23,J$14),Rotation!$P$4:$P$69,0)),INDEX('Score Entry'!$AH$4:$AH$69,MATCH(CONCATENATE(J$14,$A23),Rotation!$P$4:$P$69,0)),INDEX('Score Entry'!$AA$4:$AA$69,MATCH(CONCATENATE($A23,J$14),Rotation!$P$4:$P$69,0))))</f>
        <v>L</v>
      </c>
      <c r="K23" s="26" t="str">
        <f>IF(($A23=K$14),"---",IF(ISERROR(MATCH(CONCATENATE($A23,K$14),Rotation!$P$4:$P$69,0)),INDEX('Score Entry'!$AH$4:$AH$69,MATCH(CONCATENATE(K$14,$A23),Rotation!$P$4:$P$69,0)),INDEX('Score Entry'!$AA$4:$AA$69,MATCH(CONCATENATE($A23,K$14),Rotation!$P$4:$P$69,0))))</f>
        <v>---</v>
      </c>
      <c r="L23" s="26" t="str">
        <f>IF(($A23=L$14),"---",IF(ISERROR(MATCH(CONCATENATE($A23,L$14),Rotation!$P$4:$P$69,0)),INDEX('Score Entry'!$AH$4:$AH$69,MATCH(CONCATENATE(L$14,$A23),Rotation!$P$4:$P$69,0)),INDEX('Score Entry'!$AA$4:$AA$69,MATCH(CONCATENATE($A23,L$14),Rotation!$P$4:$P$69,0))))</f>
        <v>L</v>
      </c>
      <c r="M23" s="26" t="str">
        <f>IF(($A23=M$14),"---",IF(ISERROR(MATCH(CONCATENATE($A23,M$14),Rotation!$P$4:$P$69,0)),INDEX('Score Entry'!$AH$4:$AH$69,MATCH(CONCATENATE(M$14,$A23),Rotation!$P$4:$P$69,0)),INDEX('Score Entry'!$AA$4:$AA$69,MATCH(CONCATENATE($A23,M$14),Rotation!$P$4:$P$69,0))))</f>
        <v>W</v>
      </c>
      <c r="N23" s="26" t="str">
        <f>IF(($A23=N$14),"---",IF(ISERROR(MATCH(CONCATENATE($A23,N$14),Rotation!$P$4:$P$69,0)),INDEX('Score Entry'!$AH$4:$AH$69,MATCH(CONCATENATE(N$14,$A23),Rotation!$P$4:$P$69,0)),INDEX('Score Entry'!$AA$4:$AA$69,MATCH(CONCATENATE($A23,N$14),Rotation!$P$4:$P$69,0))))</f>
        <v>W</v>
      </c>
      <c r="O23" s="14">
        <f t="shared" si="0"/>
        <v>6</v>
      </c>
      <c r="P23" s="14">
        <f t="shared" si="1"/>
        <v>5</v>
      </c>
      <c r="Q23" s="48"/>
      <c r="R23" s="48"/>
      <c r="S23" s="48">
        <v>6</v>
      </c>
      <c r="T23" s="13"/>
    </row>
    <row r="24" spans="1:20" ht="14.25" customHeight="1">
      <c r="A24" s="14" t="s">
        <v>25</v>
      </c>
      <c r="B24" s="21" t="str">
        <f>IF((LEN(Rotation!R13)=0),"",Rotation!R13)</f>
        <v>Severn School</v>
      </c>
      <c r="C24" s="26" t="str">
        <f>IF(($A24=C$14),"---",IF(ISERROR(MATCH(CONCATENATE($A24,C$14),Rotation!$P$4:$P$69,0)),INDEX('Score Entry'!$AH$4:$AH$69,MATCH(CONCATENATE(C$14,$A24),Rotation!$P$4:$P$69,0)),INDEX('Score Entry'!$AA$4:$AA$69,MATCH(CONCATENATE($A24,C$14),Rotation!$P$4:$P$69,0))))</f>
        <v>L</v>
      </c>
      <c r="D24" s="26" t="str">
        <f>IF(($A24=D$14),"---",IF(ISERROR(MATCH(CONCATENATE($A24,D$14),Rotation!$P$4:$P$69,0)),INDEX('Score Entry'!$AH$4:$AH$69,MATCH(CONCATENATE(D$14,$A24),Rotation!$P$4:$P$69,0)),INDEX('Score Entry'!$AA$4:$AA$69,MATCH(CONCATENATE($A24,D$14),Rotation!$P$4:$P$69,0))))</f>
        <v>W</v>
      </c>
      <c r="E24" s="26" t="str">
        <f>IF(($A24=E$14),"---",IF(ISERROR(MATCH(CONCATENATE($A24,E$14),Rotation!$P$4:$P$69,0)),INDEX('Score Entry'!$AH$4:$AH$69,MATCH(CONCATENATE(E$14,$A24),Rotation!$P$4:$P$69,0)),INDEX('Score Entry'!$AA$4:$AA$69,MATCH(CONCATENATE($A24,E$14),Rotation!$P$4:$P$69,0))))</f>
        <v>W</v>
      </c>
      <c r="F24" s="26" t="str">
        <f>IF(($A24=F$14),"---",IF(ISERROR(MATCH(CONCATENATE($A24,F$14),Rotation!$P$4:$P$69,0)),INDEX('Score Entry'!$AH$4:$AH$69,MATCH(CONCATENATE(F$14,$A24),Rotation!$P$4:$P$69,0)),INDEX('Score Entry'!$AA$4:$AA$69,MATCH(CONCATENATE($A24,F$14),Rotation!$P$4:$P$69,0))))</f>
        <v>L</v>
      </c>
      <c r="G24" s="26" t="str">
        <f>IF(($A24=G$14),"---",IF(ISERROR(MATCH(CONCATENATE($A24,G$14),Rotation!$P$4:$P$69,0)),INDEX('Score Entry'!$AH$4:$AH$69,MATCH(CONCATENATE(G$14,$A24),Rotation!$P$4:$P$69,0)),INDEX('Score Entry'!$AA$4:$AA$69,MATCH(CONCATENATE($A24,G$14),Rotation!$P$4:$P$69,0))))</f>
        <v>L</v>
      </c>
      <c r="H24" s="26" t="str">
        <f>IF(($A24=H$14),"---",IF(ISERROR(MATCH(CONCATENATE($A24,H$14),Rotation!$P$4:$P$69,0)),INDEX('Score Entry'!$AH$4:$AH$69,MATCH(CONCATENATE(H$14,$A24),Rotation!$P$4:$P$69,0)),INDEX('Score Entry'!$AA$4:$AA$69,MATCH(CONCATENATE($A24,H$14),Rotation!$P$4:$P$69,0))))</f>
        <v>W</v>
      </c>
      <c r="I24" s="26" t="str">
        <f>IF(($A24=I$14),"---",IF(ISERROR(MATCH(CONCATENATE($A24,I$14),Rotation!$P$4:$P$69,0)),INDEX('Score Entry'!$AH$4:$AH$69,MATCH(CONCATENATE(I$14,$A24),Rotation!$P$4:$P$69,0)),INDEX('Score Entry'!$AA$4:$AA$69,MATCH(CONCATENATE($A24,I$14),Rotation!$P$4:$P$69,0))))</f>
        <v>L</v>
      </c>
      <c r="J24" s="26" t="str">
        <f>IF(($A24=J$14),"---",IF(ISERROR(MATCH(CONCATENATE($A24,J$14),Rotation!$P$4:$P$69,0)),INDEX('Score Entry'!$AH$4:$AH$69,MATCH(CONCATENATE(J$14,$A24),Rotation!$P$4:$P$69,0)),INDEX('Score Entry'!$AA$4:$AA$69,MATCH(CONCATENATE($A24,J$14),Rotation!$P$4:$P$69,0))))</f>
        <v>L</v>
      </c>
      <c r="K24" s="26" t="str">
        <f>IF(($A24=K$14),"---",IF(ISERROR(MATCH(CONCATENATE($A24,K$14),Rotation!$P$4:$P$69,0)),INDEX('Score Entry'!$AH$4:$AH$69,MATCH(CONCATENATE(K$14,$A24),Rotation!$P$4:$P$69,0)),INDEX('Score Entry'!$AA$4:$AA$69,MATCH(CONCATENATE($A24,K$14),Rotation!$P$4:$P$69,0))))</f>
        <v>W</v>
      </c>
      <c r="L24" s="26" t="str">
        <f>IF(($A24=L$14),"---",IF(ISERROR(MATCH(CONCATENATE($A24,L$14),Rotation!$P$4:$P$69,0)),INDEX('Score Entry'!$AH$4:$AH$69,MATCH(CONCATENATE(L$14,$A24),Rotation!$P$4:$P$69,0)),INDEX('Score Entry'!$AA$4:$AA$69,MATCH(CONCATENATE($A24,L$14),Rotation!$P$4:$P$69,0))))</f>
        <v>---</v>
      </c>
      <c r="M24" s="26" t="str">
        <f>IF(($A24=M$14),"---",IF(ISERROR(MATCH(CONCATENATE($A24,M$14),Rotation!$P$4:$P$69,0)),INDEX('Score Entry'!$AH$4:$AH$69,MATCH(CONCATENATE(M$14,$A24),Rotation!$P$4:$P$69,0)),INDEX('Score Entry'!$AA$4:$AA$69,MATCH(CONCATENATE($A24,M$14),Rotation!$P$4:$P$69,0))))</f>
        <v>W</v>
      </c>
      <c r="N24" s="26" t="str">
        <f>IF(($A24=N$14),"---",IF(ISERROR(MATCH(CONCATENATE($A24,N$14),Rotation!$P$4:$P$69,0)),INDEX('Score Entry'!$AH$4:$AH$69,MATCH(CONCATENATE(N$14,$A24),Rotation!$P$4:$P$69,0)),INDEX('Score Entry'!$AA$4:$AA$69,MATCH(CONCATENATE($A24,N$14),Rotation!$P$4:$P$69,0))))</f>
        <v>L</v>
      </c>
      <c r="O24" s="14">
        <f t="shared" si="0"/>
        <v>5</v>
      </c>
      <c r="P24" s="14">
        <f t="shared" si="1"/>
        <v>6</v>
      </c>
      <c r="Q24" s="48"/>
      <c r="R24" s="48">
        <v>4</v>
      </c>
      <c r="S24" s="48">
        <v>10</v>
      </c>
      <c r="T24" s="13"/>
    </row>
    <row r="25" spans="1:20" ht="14.25" customHeight="1">
      <c r="A25" s="14" t="s">
        <v>26</v>
      </c>
      <c r="B25" s="21" t="str">
        <f>IF((LEN(Rotation!R14)=0),"",Rotation!R14)</f>
        <v>Clear Falls HS</v>
      </c>
      <c r="C25" s="26" t="str">
        <f>IF(($A25=C$14),"---",IF(ISERROR(MATCH(CONCATENATE($A25,C$14),Rotation!$P$4:$P$69,0)),INDEX('Score Entry'!$AH$4:$AH$69,MATCH(CONCATENATE(C$14,$A25),Rotation!$P$4:$P$69,0)),INDEX('Score Entry'!$AA$4:$AA$69,MATCH(CONCATENATE($A25,C$14),Rotation!$P$4:$P$69,0))))</f>
        <v>L</v>
      </c>
      <c r="D25" s="26" t="str">
        <f>IF(($A25=D$14),"---",IF(ISERROR(MATCH(CONCATENATE($A25,D$14),Rotation!$P$4:$P$69,0)),INDEX('Score Entry'!$AH$4:$AH$69,MATCH(CONCATENATE(D$14,$A25),Rotation!$P$4:$P$69,0)),INDEX('Score Entry'!$AA$4:$AA$69,MATCH(CONCATENATE($A25,D$14),Rotation!$P$4:$P$69,0))))</f>
        <v>L</v>
      </c>
      <c r="E25" s="26" t="str">
        <f>IF(($A25=E$14),"---",IF(ISERROR(MATCH(CONCATENATE($A25,E$14),Rotation!$P$4:$P$69,0)),INDEX('Score Entry'!$AH$4:$AH$69,MATCH(CONCATENATE(E$14,$A25),Rotation!$P$4:$P$69,0)),INDEX('Score Entry'!$AA$4:$AA$69,MATCH(CONCATENATE($A25,E$14),Rotation!$P$4:$P$69,0))))</f>
        <v>L</v>
      </c>
      <c r="F25" s="26" t="str">
        <f>IF(($A25=F$14),"---",IF(ISERROR(MATCH(CONCATENATE($A25,F$14),Rotation!$P$4:$P$69,0)),INDEX('Score Entry'!$AH$4:$AH$69,MATCH(CONCATENATE(F$14,$A25),Rotation!$P$4:$P$69,0)),INDEX('Score Entry'!$AA$4:$AA$69,MATCH(CONCATENATE($A25,F$14),Rotation!$P$4:$P$69,0))))</f>
        <v>L</v>
      </c>
      <c r="G25" s="26" t="str">
        <f>IF(($A25=G$14),"---",IF(ISERROR(MATCH(CONCATENATE($A25,G$14),Rotation!$P$4:$P$69,0)),INDEX('Score Entry'!$AH$4:$AH$69,MATCH(CONCATENATE(G$14,$A25),Rotation!$P$4:$P$69,0)),INDEX('Score Entry'!$AA$4:$AA$69,MATCH(CONCATENATE($A25,G$14),Rotation!$P$4:$P$69,0))))</f>
        <v>L</v>
      </c>
      <c r="H25" s="26" t="str">
        <f>IF(($A25=H$14),"---",IF(ISERROR(MATCH(CONCATENATE($A25,H$14),Rotation!$P$4:$P$69,0)),INDEX('Score Entry'!$AH$4:$AH$69,MATCH(CONCATENATE(H$14,$A25),Rotation!$P$4:$P$69,0)),INDEX('Score Entry'!$AA$4:$AA$69,MATCH(CONCATENATE($A25,H$14),Rotation!$P$4:$P$69,0))))</f>
        <v>L</v>
      </c>
      <c r="I25" s="26" t="str">
        <f>IF(($A25=I$14),"---",IF(ISERROR(MATCH(CONCATENATE($A25,I$14),Rotation!$P$4:$P$69,0)),INDEX('Score Entry'!$AH$4:$AH$69,MATCH(CONCATENATE(I$14,$A25),Rotation!$P$4:$P$69,0)),INDEX('Score Entry'!$AA$4:$AA$69,MATCH(CONCATENATE($A25,I$14),Rotation!$P$4:$P$69,0))))</f>
        <v>L</v>
      </c>
      <c r="J25" s="26" t="str">
        <f>IF(($A25=J$14),"---",IF(ISERROR(MATCH(CONCATENATE($A25,J$14),Rotation!$P$4:$P$69,0)),INDEX('Score Entry'!$AH$4:$AH$69,MATCH(CONCATENATE(J$14,$A25),Rotation!$P$4:$P$69,0)),INDEX('Score Entry'!$AA$4:$AA$69,MATCH(CONCATENATE($A25,J$14),Rotation!$P$4:$P$69,0))))</f>
        <v>L</v>
      </c>
      <c r="K25" s="26" t="str">
        <f>IF(($A25=K$14),"---",IF(ISERROR(MATCH(CONCATENATE($A25,K$14),Rotation!$P$4:$P$69,0)),INDEX('Score Entry'!$AH$4:$AH$69,MATCH(CONCATENATE(K$14,$A25),Rotation!$P$4:$P$69,0)),INDEX('Score Entry'!$AA$4:$AA$69,MATCH(CONCATENATE($A25,K$14),Rotation!$P$4:$P$69,0))))</f>
        <v>L</v>
      </c>
      <c r="L25" s="26" t="str">
        <f>IF(($A25=L$14),"---",IF(ISERROR(MATCH(CONCATENATE($A25,L$14),Rotation!$P$4:$P$69,0)),INDEX('Score Entry'!$AH$4:$AH$69,MATCH(CONCATENATE(L$14,$A25),Rotation!$P$4:$P$69,0)),INDEX('Score Entry'!$AA$4:$AA$69,MATCH(CONCATENATE($A25,L$14),Rotation!$P$4:$P$69,0))))</f>
        <v>L</v>
      </c>
      <c r="M25" s="26" t="str">
        <f>IF(($A25=M$14),"---",IF(ISERROR(MATCH(CONCATENATE($A25,M$14),Rotation!$P$4:$P$69,0)),INDEX('Score Entry'!$AH$4:$AH$69,MATCH(CONCATENATE(M$14,$A25),Rotation!$P$4:$P$69,0)),INDEX('Score Entry'!$AA$4:$AA$69,MATCH(CONCATENATE($A25,M$14),Rotation!$P$4:$P$69,0))))</f>
        <v>---</v>
      </c>
      <c r="N25" s="26" t="str">
        <f>IF(($A25=N$14),"---",IF(ISERROR(MATCH(CONCATENATE($A25,N$14),Rotation!$P$4:$P$69,0)),INDEX('Score Entry'!$AH$4:$AH$69,MATCH(CONCATENATE(N$14,$A25),Rotation!$P$4:$P$69,0)),INDEX('Score Entry'!$AA$4:$AA$69,MATCH(CONCATENATE($A25,N$14),Rotation!$P$4:$P$69,0))))</f>
        <v>L</v>
      </c>
      <c r="O25" s="14">
        <f t="shared" si="0"/>
        <v>0</v>
      </c>
      <c r="P25" s="14">
        <f t="shared" si="1"/>
        <v>11</v>
      </c>
      <c r="Q25" s="48"/>
      <c r="R25" s="48"/>
      <c r="S25" s="48">
        <v>12</v>
      </c>
      <c r="T25" s="13"/>
    </row>
    <row r="26" spans="1:20" ht="14.25" customHeight="1">
      <c r="A26" s="14" t="s">
        <v>27</v>
      </c>
      <c r="B26" s="21" t="str">
        <f>IF((LEN(Rotation!R15)=0),"",Rotation!R15)</f>
        <v>Newport Harbor HS</v>
      </c>
      <c r="C26" s="26" t="str">
        <f>IF(($A26=C$14),"---",IF(ISERROR(MATCH(CONCATENATE($A26,C$14),Rotation!$P$4:$P$69,0)),INDEX('Score Entry'!$AH$4:$AH$69,MATCH(CONCATENATE(C$14,$A26),Rotation!$P$4:$P$69,0)),INDEX('Score Entry'!$AA$4:$AA$69,MATCH(CONCATENATE($A26,C$14),Rotation!$P$4:$P$69,0))))</f>
        <v>W</v>
      </c>
      <c r="D26" s="26" t="str">
        <f>IF(($A26=D$14),"---",IF(ISERROR(MATCH(CONCATENATE($A26,D$14),Rotation!$P$4:$P$69,0)),INDEX('Score Entry'!$AH$4:$AH$69,MATCH(CONCATENATE(D$14,$A26),Rotation!$P$4:$P$69,0)),INDEX('Score Entry'!$AA$4:$AA$69,MATCH(CONCATENATE($A26,D$14),Rotation!$P$4:$P$69,0))))</f>
        <v>L</v>
      </c>
      <c r="E26" s="26" t="str">
        <f>IF(($A26=E$14),"---",IF(ISERROR(MATCH(CONCATENATE($A26,E$14),Rotation!$P$4:$P$69,0)),INDEX('Score Entry'!$AH$4:$AH$69,MATCH(CONCATENATE(E$14,$A26),Rotation!$P$4:$P$69,0)),INDEX('Score Entry'!$AA$4:$AA$69,MATCH(CONCATENATE($A26,E$14),Rotation!$P$4:$P$69,0))))</f>
        <v>L</v>
      </c>
      <c r="F26" s="26" t="str">
        <f>IF(($A26=F$14),"---",IF(ISERROR(MATCH(CONCATENATE($A26,F$14),Rotation!$P$4:$P$69,0)),INDEX('Score Entry'!$AH$4:$AH$69,MATCH(CONCATENATE(F$14,$A26),Rotation!$P$4:$P$69,0)),INDEX('Score Entry'!$AA$4:$AA$69,MATCH(CONCATENATE($A26,F$14),Rotation!$P$4:$P$69,0))))</f>
        <v>L</v>
      </c>
      <c r="G26" s="26" t="str">
        <f>IF(($A26=G$14),"---",IF(ISERROR(MATCH(CONCATENATE($A26,G$14),Rotation!$P$4:$P$69,0)),INDEX('Score Entry'!$AH$4:$AH$69,MATCH(CONCATENATE(G$14,$A26),Rotation!$P$4:$P$69,0)),INDEX('Score Entry'!$AA$4:$AA$69,MATCH(CONCATENATE($A26,G$14),Rotation!$P$4:$P$69,0))))</f>
        <v>L</v>
      </c>
      <c r="H26" s="26" t="str">
        <f>IF(($A26=H$14),"---",IF(ISERROR(MATCH(CONCATENATE($A26,H$14),Rotation!$P$4:$P$69,0)),INDEX('Score Entry'!$AH$4:$AH$69,MATCH(CONCATENATE(H$14,$A26),Rotation!$P$4:$P$69,0)),INDEX('Score Entry'!$AA$4:$AA$69,MATCH(CONCATENATE($A26,H$14),Rotation!$P$4:$P$69,0))))</f>
        <v>W</v>
      </c>
      <c r="I26" s="26" t="str">
        <f>IF(($A26=I$14),"---",IF(ISERROR(MATCH(CONCATENATE($A26,I$14),Rotation!$P$4:$P$69,0)),INDEX('Score Entry'!$AH$4:$AH$69,MATCH(CONCATENATE(I$14,$A26),Rotation!$P$4:$P$69,0)),INDEX('Score Entry'!$AA$4:$AA$69,MATCH(CONCATENATE($A26,I$14),Rotation!$P$4:$P$69,0))))</f>
        <v>W</v>
      </c>
      <c r="J26" s="26" t="str">
        <f>IF(($A26=J$14),"---",IF(ISERROR(MATCH(CONCATENATE($A26,J$14),Rotation!$P$4:$P$69,0)),INDEX('Score Entry'!$AH$4:$AH$69,MATCH(CONCATENATE(J$14,$A26),Rotation!$P$4:$P$69,0)),INDEX('Score Entry'!$AA$4:$AA$69,MATCH(CONCATENATE($A26,J$14),Rotation!$P$4:$P$69,0))))</f>
        <v>L</v>
      </c>
      <c r="K26" s="26" t="str">
        <f>IF(($A26=K$14),"---",IF(ISERROR(MATCH(CONCATENATE($A26,K$14),Rotation!$P$4:$P$69,0)),INDEX('Score Entry'!$AH$4:$AH$69,MATCH(CONCATENATE(K$14,$A26),Rotation!$P$4:$P$69,0)),INDEX('Score Entry'!$AA$4:$AA$69,MATCH(CONCATENATE($A26,K$14),Rotation!$P$4:$P$69,0))))</f>
        <v>L</v>
      </c>
      <c r="L26" s="26" t="str">
        <f>IF(($A26=L$14),"---",IF(ISERROR(MATCH(CONCATENATE($A26,L$14),Rotation!$P$4:$P$69,0)),INDEX('Score Entry'!$AH$4:$AH$69,MATCH(CONCATENATE(L$14,$A26),Rotation!$P$4:$P$69,0)),INDEX('Score Entry'!$AA$4:$AA$69,MATCH(CONCATENATE($A26,L$14),Rotation!$P$4:$P$69,0))))</f>
        <v>W</v>
      </c>
      <c r="M26" s="26" t="str">
        <f>IF(($A26=M$14),"---",IF(ISERROR(MATCH(CONCATENATE($A26,M$14),Rotation!$P$4:$P$69,0)),INDEX('Score Entry'!$AH$4:$AH$69,MATCH(CONCATENATE(M$14,$A26),Rotation!$P$4:$P$69,0)),INDEX('Score Entry'!$AA$4:$AA$69,MATCH(CONCATENATE($A26,M$14),Rotation!$P$4:$P$69,0))))</f>
        <v>W</v>
      </c>
      <c r="N26" s="26" t="str">
        <f>IF(($A26=N$14),"---",IF(ISERROR(MATCH(CONCATENATE($A26,N$14),Rotation!$P$4:$P$69,0)),INDEX('Score Entry'!$AH$4:$AH$69,MATCH(CONCATENATE(N$14,$A26),Rotation!$P$4:$P$69,0)),INDEX('Score Entry'!$AA$4:$AA$69,MATCH(CONCATENATE($A26,N$14),Rotation!$P$4:$P$69,0))))</f>
        <v>---</v>
      </c>
      <c r="O26" s="14">
        <f t="shared" si="0"/>
        <v>5</v>
      </c>
      <c r="P26" s="14">
        <f t="shared" si="1"/>
        <v>6</v>
      </c>
      <c r="Q26" s="48">
        <v>1</v>
      </c>
      <c r="R26" s="48"/>
      <c r="S26" s="48">
        <v>7</v>
      </c>
      <c r="T26" s="13"/>
    </row>
    <row r="27" spans="1:20" ht="14.25" customHeight="1">
      <c r="A27" s="28"/>
      <c r="B27" s="28"/>
      <c r="C27" s="28"/>
      <c r="D27" s="28"/>
      <c r="E27" s="28"/>
      <c r="F27" s="28"/>
      <c r="G27" s="28"/>
      <c r="H27" s="28"/>
      <c r="I27" s="28"/>
      <c r="J27" s="28"/>
      <c r="K27" s="28"/>
      <c r="L27" s="28"/>
      <c r="M27" s="28"/>
      <c r="N27" s="28"/>
      <c r="O27" s="32">
        <f>SUM(O15:O26)</f>
        <v>66</v>
      </c>
      <c r="P27" s="32">
        <f>SUM(P15:P26)</f>
        <v>66</v>
      </c>
      <c r="Q27" s="28"/>
      <c r="R27" s="28"/>
      <c r="S27" s="28"/>
      <c r="T27" s="22"/>
    </row>
    <row r="28" spans="1:20" ht="14.25" customHeight="1">
      <c r="A28" s="22"/>
      <c r="B28" s="22"/>
      <c r="C28" s="22"/>
      <c r="D28" s="22"/>
      <c r="E28" s="22"/>
      <c r="F28" s="22"/>
      <c r="G28" s="22"/>
      <c r="H28" s="22"/>
      <c r="I28" s="22"/>
      <c r="J28" s="22"/>
      <c r="K28" s="22"/>
      <c r="L28" s="22"/>
      <c r="M28" s="22"/>
      <c r="N28" s="22"/>
      <c r="O28" s="22"/>
      <c r="P28" s="22"/>
      <c r="Q28" s="22"/>
      <c r="R28" s="22"/>
      <c r="S28" s="22"/>
      <c r="T28" s="22"/>
    </row>
    <row r="29" spans="1:20" ht="15.75" customHeight="1">
      <c r="A29" s="50" t="s">
        <v>31</v>
      </c>
      <c r="B29" s="51"/>
      <c r="C29" s="51"/>
      <c r="D29" s="51"/>
      <c r="E29" s="51"/>
      <c r="F29" s="51"/>
      <c r="G29" s="51"/>
      <c r="H29" s="51"/>
      <c r="I29" s="51"/>
      <c r="J29" s="51"/>
      <c r="K29" s="51"/>
      <c r="L29" s="51"/>
      <c r="M29" s="51"/>
      <c r="N29" s="51"/>
      <c r="O29" s="51"/>
      <c r="P29" s="51"/>
      <c r="Q29" s="51"/>
      <c r="R29" s="51"/>
      <c r="S29" s="51"/>
      <c r="T29" s="22"/>
    </row>
    <row r="30" spans="1:20" ht="14.25" customHeight="1">
      <c r="A30" s="23"/>
      <c r="B30" s="23"/>
      <c r="C30" s="23"/>
      <c r="D30" s="23"/>
      <c r="E30" s="23"/>
      <c r="F30" s="23"/>
      <c r="G30" s="23"/>
      <c r="H30" s="23"/>
      <c r="I30" s="23"/>
      <c r="J30" s="23"/>
      <c r="K30" s="23"/>
      <c r="L30" s="23"/>
      <c r="M30" s="40" t="s">
        <v>32</v>
      </c>
      <c r="N30" s="40" t="s">
        <v>32</v>
      </c>
      <c r="O30" s="56" t="s">
        <v>14</v>
      </c>
      <c r="P30" s="57"/>
      <c r="Q30" s="23"/>
      <c r="R30" s="22"/>
      <c r="S30" s="22"/>
      <c r="T30" s="22"/>
    </row>
    <row r="31" spans="1:20" ht="14.25" customHeight="1">
      <c r="A31" s="15"/>
      <c r="B31" s="3" t="s">
        <v>15</v>
      </c>
      <c r="C31" s="14" t="s">
        <v>33</v>
      </c>
      <c r="D31" s="14" t="s">
        <v>34</v>
      </c>
      <c r="E31" s="14" t="s">
        <v>35</v>
      </c>
      <c r="F31" s="14" t="s">
        <v>36</v>
      </c>
      <c r="G31" s="14" t="s">
        <v>33</v>
      </c>
      <c r="H31" s="14" t="s">
        <v>34</v>
      </c>
      <c r="I31" s="14" t="s">
        <v>35</v>
      </c>
      <c r="J31" s="14" t="s">
        <v>36</v>
      </c>
      <c r="K31" s="14" t="s">
        <v>28</v>
      </c>
      <c r="L31" s="14" t="s">
        <v>29</v>
      </c>
      <c r="M31" s="14" t="s">
        <v>28</v>
      </c>
      <c r="N31" s="14" t="s">
        <v>29</v>
      </c>
      <c r="O31" s="14" t="s">
        <v>28</v>
      </c>
      <c r="P31" s="14" t="s">
        <v>29</v>
      </c>
      <c r="Q31" s="14" t="s">
        <v>30</v>
      </c>
      <c r="R31" s="33"/>
      <c r="S31" s="22"/>
      <c r="T31" s="22"/>
    </row>
    <row r="32" spans="1:20" ht="14.25" customHeight="1">
      <c r="A32" s="14" t="s">
        <v>33</v>
      </c>
      <c r="B32" s="21" t="str">
        <f>Rotation!R92</f>
        <v>Point Loma HS</v>
      </c>
      <c r="C32" s="26" t="str">
        <f>IF(($A32=C$31),"---",IF(ISERROR(MATCH(CONCATENATE($A32,C$31),Rotation!$P$92:$P$97,0)),INDEX('Score Entry'!$AH$92:$AH$97,MATCH(CONCATENATE(C$31,$A32),Rotation!$P$92:$P$97,0)),INDEX('Score Entry'!$AA$92:$AA$97,MATCH(CONCATENATE($A32,C$31),Rotation!$P$92:$P$97,0))))</f>
        <v>---</v>
      </c>
      <c r="D32" s="26" t="str">
        <f>IF(($A32=D$31),"---",IF(ISERROR(MATCH(CONCATENATE($A32,D$31),Rotation!$P$92:$P$97,0)),INDEX('Score Entry'!$AH$92:$AH$97,MATCH(CONCATENATE(D$31,$A32),Rotation!$P$92:$P$97,0)),INDEX('Score Entry'!$AA$92:$AA$97,MATCH(CONCATENATE($A32,D$31),Rotation!$P$92:$P$97,0))))</f>
        <v>L</v>
      </c>
      <c r="E32" s="26" t="str">
        <f>IF(($A32=E$31),"---",IF(ISERROR(MATCH(CONCATENATE($A32,E$31),Rotation!$P$92:$P$97,0)),INDEX('Score Entry'!$AH$92:$AH$97,MATCH(CONCATENATE(E$31,$A32),Rotation!$P$92:$P$97,0)),INDEX('Score Entry'!$AA$92:$AA$97,MATCH(CONCATENATE($A32,E$31),Rotation!$P$92:$P$97,0))))</f>
        <v>W</v>
      </c>
      <c r="F32" s="26" t="str">
        <f>IF(($A32=F$31),"---",IF(ISERROR(MATCH(CONCATENATE($A32,F$31),Rotation!$P$92:$P$97,0)),INDEX('Score Entry'!$AH$92:$AH$97,MATCH(CONCATENATE(F$31,$A32),Rotation!$P$92:$P$97,0)),INDEX('Score Entry'!$AA$92:$AA$97,MATCH(CONCATENATE($A32,F$31),Rotation!$P$92:$P$97,0))))</f>
        <v>W</v>
      </c>
      <c r="G32" s="26" t="str">
        <f>IF(($A32=G$31),"---",IF(ISERROR(MATCH(CONCATENATE($A32,G$31),Rotation!$P$98:$P$103,0)),INDEX('Score Entry'!$AH$98:$AH$103,MATCH(CONCATENATE(G$31,$A32),Rotation!$P$98:$P$103,0)),INDEX('Score Entry'!$AA$98:$AA$103,MATCH(CONCATENATE($A32,G$31),Rotation!$P$98:$P$103,0))))</f>
        <v>---</v>
      </c>
      <c r="H32" s="26" t="str">
        <f>IF(($A32=H$31),"---",IF(ISERROR(MATCH(CONCATENATE($A32,H$31),Rotation!$P$98:$P$103,0)),INDEX('Score Entry'!$AH$98:$AH$103,MATCH(CONCATENATE(H$31,$A32),Rotation!$P$98:$P$103,0)),INDEX('Score Entry'!$AA$98:$AA$103,MATCH(CONCATENATE($A32,H$31),Rotation!$P$98:$P$103,0))))</f>
        <v>W</v>
      </c>
      <c r="I32" s="26" t="str">
        <f>IF(($A32=I$31),"---",IF(ISERROR(MATCH(CONCATENATE($A32,I$31),Rotation!$P$98:$P$103,0)),INDEX('Score Entry'!$AH$98:$AH$103,MATCH(CONCATENATE(I$31,$A32),Rotation!$P$98:$P$103,0)),INDEX('Score Entry'!$AA$98:$AA$103,MATCH(CONCATENATE($A32,I$31),Rotation!$P$98:$P$103,0))))</f>
        <v>W</v>
      </c>
      <c r="J32" s="26" t="str">
        <f>IF(($A32=J$31),"---",IF(ISERROR(MATCH(CONCATENATE($A32,J$31),Rotation!$P$98:$P$103,0)),INDEX('Score Entry'!$AH$98:$AH$103,MATCH(CONCATENATE(J$31,$A32),Rotation!$P$98:$P$103,0)),INDEX('Score Entry'!$AA$98:$AA$103,MATCH(CONCATENATE($A32,J$31),Rotation!$P$98:$P$103,0))))</f>
        <v>L</v>
      </c>
      <c r="K32" s="14">
        <f>IF((LEN(B32)=0),"",COUNTIF(C32:J32,"w"))</f>
        <v>4</v>
      </c>
      <c r="L32" s="14">
        <f>IF((LEN(B32)=0),"",COUNTIF(C32:J32,"L"))</f>
        <v>2</v>
      </c>
      <c r="M32" s="14">
        <f t="shared" ref="M32:N35" si="2">IF(ISERROR(MATCH($B32,$B$15:$B$26,0)),"",(K32+INDEX(O$15:O$26,MATCH($B32,$B$15:$B$26,0))))</f>
        <v>15</v>
      </c>
      <c r="N32" s="14">
        <f t="shared" si="2"/>
        <v>2</v>
      </c>
      <c r="O32" s="48"/>
      <c r="P32" s="48"/>
      <c r="Q32" s="48">
        <v>1</v>
      </c>
      <c r="R32" s="33"/>
      <c r="S32" s="22"/>
      <c r="T32" s="22"/>
    </row>
    <row r="33" spans="1:20" ht="14.25" customHeight="1">
      <c r="A33" s="14" t="s">
        <v>34</v>
      </c>
      <c r="B33" s="21" t="str">
        <f>Rotation!R93</f>
        <v>Antilles School</v>
      </c>
      <c r="C33" s="26" t="str">
        <f>IF(($A33=C$31),"---",IF(ISERROR(MATCH(CONCATENATE($A33,C$31),Rotation!$P$92:$P$97,0)),INDEX('Score Entry'!$AH$92:$AH$97,MATCH(CONCATENATE(C$31,$A33),Rotation!$P$92:$P$97,0)),INDEX('Score Entry'!$AA$92:$AA$97,MATCH(CONCATENATE($A33,C$31),Rotation!$P$92:$P$97,0))))</f>
        <v>W</v>
      </c>
      <c r="D33" s="26" t="str">
        <f>IF(($A33=D$31),"---",IF(ISERROR(MATCH(CONCATENATE($A33,D$31),Rotation!$P$92:$P$97,0)),INDEX('Score Entry'!$AH$92:$AH$97,MATCH(CONCATENATE(D$31,$A33),Rotation!$P$92:$P$97,0)),INDEX('Score Entry'!$AA$92:$AA$97,MATCH(CONCATENATE($A33,D$31),Rotation!$P$92:$P$97,0))))</f>
        <v>---</v>
      </c>
      <c r="E33" s="26" t="str">
        <f>IF(($A33=E$31),"---",IF(ISERROR(MATCH(CONCATENATE($A33,E$31),Rotation!$P$92:$P$97,0)),INDEX('Score Entry'!$AH$92:$AH$97,MATCH(CONCATENATE(E$31,$A33),Rotation!$P$92:$P$97,0)),INDEX('Score Entry'!$AA$92:$AA$97,MATCH(CONCATENATE($A33,E$31),Rotation!$P$92:$P$97,0))))</f>
        <v>W</v>
      </c>
      <c r="F33" s="26" t="str">
        <f>IF(($A33=F$31),"---",IF(ISERROR(MATCH(CONCATENATE($A33,F$31),Rotation!$P$92:$P$97,0)),INDEX('Score Entry'!$AH$92:$AH$97,MATCH(CONCATENATE(F$31,$A33),Rotation!$P$92:$P$97,0)),INDEX('Score Entry'!$AA$92:$AA$97,MATCH(CONCATENATE($A33,F$31),Rotation!$P$92:$P$97,0))))</f>
        <v>W</v>
      </c>
      <c r="G33" s="26" t="str">
        <f>IF(($A33=G$31),"---",IF(ISERROR(MATCH(CONCATENATE($A33,G$31),Rotation!$P$98:$P$103,0)),INDEX('Score Entry'!$AH$98:$AH$103,MATCH(CONCATENATE(G$31,$A33),Rotation!$P$98:$P$103,0)),INDEX('Score Entry'!$AA$98:$AA$103,MATCH(CONCATENATE($A33,G$31),Rotation!$P$98:$P$103,0))))</f>
        <v>L</v>
      </c>
      <c r="H33" s="26" t="str">
        <f>IF(($A33=H$31),"---",IF(ISERROR(MATCH(CONCATENATE($A33,H$31),Rotation!$P$98:$P$103,0)),INDEX('Score Entry'!$AH$98:$AH$103,MATCH(CONCATENATE(H$31,$A33),Rotation!$P$98:$P$103,0)),INDEX('Score Entry'!$AA$98:$AA$103,MATCH(CONCATENATE($A33,H$31),Rotation!$P$98:$P$103,0))))</f>
        <v>---</v>
      </c>
      <c r="I33" s="26" t="str">
        <f>IF(($A33=I$31),"---",IF(ISERROR(MATCH(CONCATENATE($A33,I$31),Rotation!$P$98:$P$103,0)),INDEX('Score Entry'!$AH$98:$AH$103,MATCH(CONCATENATE(I$31,$A33),Rotation!$P$98:$P$103,0)),INDEX('Score Entry'!$AA$98:$AA$103,MATCH(CONCATENATE($A33,I$31),Rotation!$P$98:$P$103,0))))</f>
        <v>W</v>
      </c>
      <c r="J33" s="26" t="str">
        <f>IF(($A33=J$31),"---",IF(ISERROR(MATCH(CONCATENATE($A33,J$31),Rotation!$P$98:$P$103,0)),INDEX('Score Entry'!$AH$98:$AH$103,MATCH(CONCATENATE(J$31,$A33),Rotation!$P$98:$P$103,0)),INDEX('Score Entry'!$AA$98:$AA$103,MATCH(CONCATENATE($A33,J$31),Rotation!$P$98:$P$103,0))))</f>
        <v>W</v>
      </c>
      <c r="K33" s="14">
        <f>IF((LEN(B33)=0),"",COUNTIF(C33:J33,"w"))</f>
        <v>5</v>
      </c>
      <c r="L33" s="14">
        <f>IF((LEN(B33)=0),"",COUNTIF(C33:J33,"L"))</f>
        <v>1</v>
      </c>
      <c r="M33" s="14">
        <f t="shared" si="2"/>
        <v>13</v>
      </c>
      <c r="N33" s="14">
        <f t="shared" si="2"/>
        <v>4</v>
      </c>
      <c r="O33" s="48"/>
      <c r="P33" s="48"/>
      <c r="Q33" s="48">
        <v>2</v>
      </c>
      <c r="R33" s="33"/>
      <c r="S33" s="22"/>
      <c r="T33" s="22"/>
    </row>
    <row r="34" spans="1:20" ht="14.25" customHeight="1">
      <c r="A34" s="14" t="s">
        <v>35</v>
      </c>
      <c r="B34" s="21" t="str">
        <f>Rotation!R94</f>
        <v>Broadneck HS</v>
      </c>
      <c r="C34" s="26" t="str">
        <f>IF(($A34=C$31),"---",IF(ISERROR(MATCH(CONCATENATE($A34,C$31),Rotation!$P$92:$P$97,0)),INDEX('Score Entry'!$AH$92:$AH$97,MATCH(CONCATENATE(C$31,$A34),Rotation!$P$92:$P$97,0)),INDEX('Score Entry'!$AA$92:$AA$97,MATCH(CONCATENATE($A34,C$31),Rotation!$P$92:$P$97,0))))</f>
        <v>L</v>
      </c>
      <c r="D34" s="26" t="str">
        <f>IF(($A34=D$31),"---",IF(ISERROR(MATCH(CONCATENATE($A34,D$31),Rotation!$P$92:$P$97,0)),INDEX('Score Entry'!$AH$92:$AH$97,MATCH(CONCATENATE(D$31,$A34),Rotation!$P$92:$P$97,0)),INDEX('Score Entry'!$AA$92:$AA$97,MATCH(CONCATENATE($A34,D$31),Rotation!$P$92:$P$97,0))))</f>
        <v>L</v>
      </c>
      <c r="E34" s="26" t="str">
        <f>IF(($A34=E$31),"---",IF(ISERROR(MATCH(CONCATENATE($A34,E$31),Rotation!$P$92:$P$97,0)),INDEX('Score Entry'!$AH$92:$AH$97,MATCH(CONCATENATE(E$31,$A34),Rotation!$P$92:$P$97,0)),INDEX('Score Entry'!$AA$92:$AA$97,MATCH(CONCATENATE($A34,E$31),Rotation!$P$92:$P$97,0))))</f>
        <v>---</v>
      </c>
      <c r="F34" s="26" t="str">
        <f>IF(($A34=F$31),"---",IF(ISERROR(MATCH(CONCATENATE($A34,F$31),Rotation!$P$92:$P$97,0)),INDEX('Score Entry'!$AH$92:$AH$97,MATCH(CONCATENATE(F$31,$A34),Rotation!$P$92:$P$97,0)),INDEX('Score Entry'!$AA$92:$AA$97,MATCH(CONCATENATE($A34,F$31),Rotation!$P$92:$P$97,0))))</f>
        <v>W</v>
      </c>
      <c r="G34" s="26" t="str">
        <f>IF(($A34=G$31),"---",IF(ISERROR(MATCH(CONCATENATE($A34,G$31),Rotation!$P$98:$P$103,0)),INDEX('Score Entry'!$AH$98:$AH$103,MATCH(CONCATENATE(G$31,$A34),Rotation!$P$98:$P$103,0)),INDEX('Score Entry'!$AA$98:$AA$103,MATCH(CONCATENATE($A34,G$31),Rotation!$P$98:$P$103,0))))</f>
        <v>L</v>
      </c>
      <c r="H34" s="26" t="str">
        <f>IF(($A34=H$31),"---",IF(ISERROR(MATCH(CONCATENATE($A34,H$31),Rotation!$P$98:$P$103,0)),INDEX('Score Entry'!$AH$98:$AH$103,MATCH(CONCATENATE(H$31,$A34),Rotation!$P$98:$P$103,0)),INDEX('Score Entry'!$AA$98:$AA$103,MATCH(CONCATENATE($A34,H$31),Rotation!$P$98:$P$103,0))))</f>
        <v>L</v>
      </c>
      <c r="I34" s="26" t="str">
        <f>IF(($A34=I$31),"---",IF(ISERROR(MATCH(CONCATENATE($A34,I$31),Rotation!$P$98:$P$103,0)),INDEX('Score Entry'!$AH$98:$AH$103,MATCH(CONCATENATE(I$31,$A34),Rotation!$P$98:$P$103,0)),INDEX('Score Entry'!$AA$98:$AA$103,MATCH(CONCATENATE($A34,I$31),Rotation!$P$98:$P$103,0))))</f>
        <v>---</v>
      </c>
      <c r="J34" s="26" t="str">
        <f>IF(($A34=J$31),"---",IF(ISERROR(MATCH(CONCATENATE($A34,J$31),Rotation!$P$98:$P$103,0)),INDEX('Score Entry'!$AH$98:$AH$103,MATCH(CONCATENATE(J$31,$A34),Rotation!$P$98:$P$103,0)),INDEX('Score Entry'!$AA$98:$AA$103,MATCH(CONCATENATE($A34,J$31),Rotation!$P$98:$P$103,0))))</f>
        <v>W</v>
      </c>
      <c r="K34" s="14">
        <f>IF((LEN(B34)=0),"",COUNTIF(C34:J34,"w"))</f>
        <v>2</v>
      </c>
      <c r="L34" s="14">
        <f>IF((LEN(B34)=0),"",COUNTIF(C34:J34,"L"))</f>
        <v>4</v>
      </c>
      <c r="M34" s="14">
        <f t="shared" si="2"/>
        <v>10</v>
      </c>
      <c r="N34" s="14">
        <f t="shared" si="2"/>
        <v>7</v>
      </c>
      <c r="O34" s="48"/>
      <c r="P34" s="48"/>
      <c r="Q34" s="48">
        <v>3</v>
      </c>
      <c r="R34" s="33"/>
      <c r="S34" s="22"/>
      <c r="T34" s="22"/>
    </row>
    <row r="35" spans="1:20" ht="14.25" customHeight="1">
      <c r="A35" s="14" t="s">
        <v>36</v>
      </c>
      <c r="B35" s="21" t="str">
        <f>Rotation!R95</f>
        <v>Portsmouth Abbey</v>
      </c>
      <c r="C35" s="26" t="str">
        <f>IF(($A35=C$31),"---",IF(ISERROR(MATCH(CONCATENATE($A35,C$31),Rotation!$P$92:$P$97,0)),INDEX('Score Entry'!$AH$92:$AH$97,MATCH(CONCATENATE(C$31,$A35),Rotation!$P$92:$P$97,0)),INDEX('Score Entry'!$AA$92:$AA$97,MATCH(CONCATENATE($A35,C$31),Rotation!$P$92:$P$97,0))))</f>
        <v>L</v>
      </c>
      <c r="D35" s="26" t="str">
        <f>IF(($A35=D$31),"---",IF(ISERROR(MATCH(CONCATENATE($A35,D$31),Rotation!$P$92:$P$97,0)),INDEX('Score Entry'!$AH$92:$AH$97,MATCH(CONCATENATE(D$31,$A35),Rotation!$P$92:$P$97,0)),INDEX('Score Entry'!$AA$92:$AA$97,MATCH(CONCATENATE($A35,D$31),Rotation!$P$92:$P$97,0))))</f>
        <v>L</v>
      </c>
      <c r="E35" s="26" t="str">
        <f>IF(($A35=E$31),"---",IF(ISERROR(MATCH(CONCATENATE($A35,E$31),Rotation!$P$92:$P$97,0)),INDEX('Score Entry'!$AH$92:$AH$97,MATCH(CONCATENATE(E$31,$A35),Rotation!$P$92:$P$97,0)),INDEX('Score Entry'!$AA$92:$AA$97,MATCH(CONCATENATE($A35,E$31),Rotation!$P$92:$P$97,0))))</f>
        <v>L</v>
      </c>
      <c r="F35" s="26" t="str">
        <f>IF(($A35=F$31),"---",IF(ISERROR(MATCH(CONCATENATE($A35,F$31),Rotation!$P$92:$P$97,0)),INDEX('Score Entry'!$AH$92:$AH$97,MATCH(CONCATENATE(F$31,$A35),Rotation!$P$92:$P$97,0)),INDEX('Score Entry'!$AA$92:$AA$97,MATCH(CONCATENATE($A35,F$31),Rotation!$P$92:$P$97,0))))</f>
        <v>---</v>
      </c>
      <c r="G35" s="26" t="str">
        <f>IF(($A35=G$31),"---",IF(ISERROR(MATCH(CONCATENATE($A35,G$31),Rotation!$P$98:$P$103,0)),INDEX('Score Entry'!$AH$98:$AH$103,MATCH(CONCATENATE(G$31,$A35),Rotation!$P$98:$P$103,0)),INDEX('Score Entry'!$AA$98:$AA$103,MATCH(CONCATENATE($A35,G$31),Rotation!$P$98:$P$103,0))))</f>
        <v>W</v>
      </c>
      <c r="H35" s="26" t="str">
        <f>IF(($A35=H$31),"---",IF(ISERROR(MATCH(CONCATENATE($A35,H$31),Rotation!$P$98:$P$103,0)),INDEX('Score Entry'!$AH$98:$AH$103,MATCH(CONCATENATE(H$31,$A35),Rotation!$P$98:$P$103,0)),INDEX('Score Entry'!$AA$98:$AA$103,MATCH(CONCATENATE($A35,H$31),Rotation!$P$98:$P$103,0))))</f>
        <v>L</v>
      </c>
      <c r="I35" s="26" t="str">
        <f>IF(($A35=I$31),"---",IF(ISERROR(MATCH(CONCATENATE($A35,I$31),Rotation!$P$98:$P$103,0)),INDEX('Score Entry'!$AH$98:$AH$103,MATCH(CONCATENATE(I$31,$A35),Rotation!$P$98:$P$103,0)),INDEX('Score Entry'!$AA$98:$AA$103,MATCH(CONCATENATE($A35,I$31),Rotation!$P$98:$P$103,0))))</f>
        <v>L</v>
      </c>
      <c r="J35" s="26" t="str">
        <f>IF(($A35=J$31),"---",IF(ISERROR(MATCH(CONCATENATE($A35,J$31),Rotation!$P$98:$P$103,0)),INDEX('Score Entry'!$AH$98:$AH$103,MATCH(CONCATENATE(J$31,$A35),Rotation!$P$98:$P$103,0)),INDEX('Score Entry'!$AA$98:$AA$103,MATCH(CONCATENATE($A35,J$31),Rotation!$P$98:$P$103,0))))</f>
        <v>---</v>
      </c>
      <c r="K35" s="14">
        <f>IF((LEN(B35)=0),"",COUNTIF(C35:J35,"w"))</f>
        <v>1</v>
      </c>
      <c r="L35" s="14">
        <f>IF((LEN(B35)=0),"",COUNTIF(C35:J35,"L"))</f>
        <v>5</v>
      </c>
      <c r="M35" s="14">
        <f t="shared" si="2"/>
        <v>7</v>
      </c>
      <c r="N35" s="14">
        <f t="shared" si="2"/>
        <v>10</v>
      </c>
      <c r="O35" s="48"/>
      <c r="P35" s="48"/>
      <c r="Q35" s="48">
        <v>4</v>
      </c>
      <c r="R35" s="33"/>
      <c r="S35" s="22"/>
      <c r="T35" s="22"/>
    </row>
    <row r="36" spans="1:20" ht="14.25" customHeight="1">
      <c r="A36" s="28"/>
      <c r="B36" s="28"/>
      <c r="C36" s="28"/>
      <c r="D36" s="28"/>
      <c r="E36" s="28"/>
      <c r="F36" s="28"/>
      <c r="G36" s="28"/>
      <c r="H36" s="28"/>
      <c r="I36" s="28"/>
      <c r="J36" s="28"/>
      <c r="K36" s="32">
        <f>SUM(K32:K35)</f>
        <v>12</v>
      </c>
      <c r="L36" s="32">
        <f>SUM(L32:L35)</f>
        <v>12</v>
      </c>
      <c r="M36" s="28"/>
      <c r="N36" s="28"/>
      <c r="O36" s="28"/>
      <c r="P36" s="28"/>
      <c r="Q36" s="28"/>
      <c r="R36" s="22"/>
      <c r="S36" s="22"/>
      <c r="T36" s="22"/>
    </row>
    <row r="37" spans="1:20" ht="14.25" customHeight="1">
      <c r="A37" s="22"/>
      <c r="B37" s="22"/>
      <c r="C37" s="22"/>
      <c r="D37" s="22"/>
      <c r="E37" s="22"/>
      <c r="F37" s="22"/>
      <c r="G37" s="22"/>
      <c r="H37" s="22"/>
      <c r="I37" s="22"/>
      <c r="J37" s="22"/>
      <c r="K37" s="22"/>
      <c r="L37" s="22"/>
      <c r="M37" s="22"/>
      <c r="N37" s="22"/>
      <c r="O37" s="22"/>
      <c r="P37" s="22"/>
      <c r="Q37" s="22"/>
      <c r="R37" s="22"/>
      <c r="S37" s="22"/>
      <c r="T37" s="22"/>
    </row>
    <row r="38" spans="1:20" ht="15.75" customHeight="1">
      <c r="A38" s="50" t="s">
        <v>37</v>
      </c>
      <c r="B38" s="51"/>
      <c r="C38" s="51"/>
      <c r="D38" s="51"/>
      <c r="E38" s="51"/>
      <c r="F38" s="51"/>
      <c r="G38" s="51"/>
      <c r="H38" s="51"/>
      <c r="I38" s="51"/>
      <c r="J38" s="51"/>
      <c r="K38" s="51"/>
      <c r="L38" s="51"/>
      <c r="M38" s="51"/>
      <c r="N38" s="51"/>
      <c r="O38" s="51"/>
      <c r="P38" s="51"/>
      <c r="Q38" s="51"/>
      <c r="R38" s="51"/>
      <c r="S38" s="51"/>
      <c r="T38" s="22"/>
    </row>
    <row r="39" spans="1:20" ht="14.25" customHeight="1">
      <c r="A39" s="23"/>
      <c r="B39" s="23"/>
      <c r="C39" s="23"/>
      <c r="D39" s="23"/>
      <c r="E39" s="23"/>
      <c r="F39" s="23"/>
      <c r="G39" s="23"/>
      <c r="H39" s="23"/>
      <c r="I39" s="40" t="s">
        <v>32</v>
      </c>
      <c r="J39" s="40" t="s">
        <v>32</v>
      </c>
      <c r="K39" s="56" t="s">
        <v>14</v>
      </c>
      <c r="L39" s="57"/>
      <c r="M39" s="23"/>
      <c r="N39" s="22"/>
      <c r="O39" s="22"/>
      <c r="P39" s="22"/>
      <c r="Q39" s="22"/>
      <c r="R39" s="22"/>
      <c r="S39" s="22"/>
      <c r="T39" s="22"/>
    </row>
    <row r="40" spans="1:20" ht="14.25" customHeight="1">
      <c r="A40" s="15"/>
      <c r="B40" s="3" t="s">
        <v>15</v>
      </c>
      <c r="C40" s="14" t="s">
        <v>38</v>
      </c>
      <c r="D40" s="14" t="s">
        <v>39</v>
      </c>
      <c r="E40" s="14" t="s">
        <v>40</v>
      </c>
      <c r="F40" s="14" t="s">
        <v>41</v>
      </c>
      <c r="G40" s="14" t="s">
        <v>28</v>
      </c>
      <c r="H40" s="14" t="s">
        <v>29</v>
      </c>
      <c r="I40" s="14" t="s">
        <v>28</v>
      </c>
      <c r="J40" s="14" t="s">
        <v>29</v>
      </c>
      <c r="K40" s="14" t="s">
        <v>28</v>
      </c>
      <c r="L40" s="14" t="s">
        <v>29</v>
      </c>
      <c r="M40" s="14" t="s">
        <v>30</v>
      </c>
      <c r="N40" s="33" t="s">
        <v>42</v>
      </c>
      <c r="O40" s="22"/>
      <c r="P40" s="22"/>
      <c r="Q40" s="22"/>
      <c r="R40" s="22"/>
      <c r="S40" s="22"/>
      <c r="T40" s="22"/>
    </row>
    <row r="41" spans="1:20" ht="14.25" customHeight="1">
      <c r="A41" s="14" t="s">
        <v>38</v>
      </c>
      <c r="B41" s="21" t="str">
        <f>Rotation!R126</f>
        <v>Corona del Mar HS</v>
      </c>
      <c r="C41" s="26" t="str">
        <f>IF(($A41=C$40),"---",IF(ISERROR(MATCH(CONCATENATE($A41,C$40),Rotation!$P$126:$P$131,0)),INDEX('Score Entry'!$AH$126:$AH$131,MATCH(CONCATENATE(C$40,$A41),Rotation!$P$126:$P$131,0)),INDEX('Score Entry'!$AA$126:$AA$131,MATCH(CONCATENATE($A41,C$40),Rotation!$P$126:$P$131,0))))</f>
        <v>---</v>
      </c>
      <c r="D41" s="26" t="str">
        <f>IF(($A41=D$40),"---",IF(ISERROR(MATCH(CONCATENATE($A41,D$40),Rotation!$P$126:$P$131,0)),INDEX('Score Entry'!$AH$126:$AH$131,MATCH(CONCATENATE(D$40,$A41),Rotation!$P$126:$P$131,0)),INDEX('Score Entry'!$AA$126:$AA$131,MATCH(CONCATENATE($A41,D$40),Rotation!$P$126:$P$131,0))))</f>
        <v>L</v>
      </c>
      <c r="E41" s="26" t="str">
        <f>IF(($A41=E$40),"---",IF(ISERROR(MATCH(CONCATENATE($A41,E$40),Rotation!$P$126:$P$131,0)),INDEX('Score Entry'!$AH$126:$AH$131,MATCH(CONCATENATE(E$40,$A41),Rotation!$P$126:$P$131,0)),INDEX('Score Entry'!$AA$126:$AA$131,MATCH(CONCATENATE($A41,E$40),Rotation!$P$126:$P$131,0))))</f>
        <v>W</v>
      </c>
      <c r="F41" s="26" t="str">
        <f>IF(($A41=F$40),"---",IF(ISERROR(MATCH(CONCATENATE($A41,F$40),Rotation!$P$126:$P$131,0)),INDEX('Score Entry'!$AH$126:$AH$131,MATCH(CONCATENATE(F$40,$A41),Rotation!$P$126:$P$131,0)),INDEX('Score Entry'!$AA$126:$AA$131,MATCH(CONCATENATE($A41,F$40),Rotation!$P$126:$P$131,0))))</f>
        <v>L</v>
      </c>
      <c r="G41" s="14">
        <f>IF((LEN(B41)=0),"",COUNTIF(C41:F41,"w"))</f>
        <v>1</v>
      </c>
      <c r="H41" s="14">
        <f>IF((LEN(B41)=0),"",COUNTIF(C41:F41,"L"))</f>
        <v>2</v>
      </c>
      <c r="I41" s="14">
        <f t="shared" ref="I41:J44" si="3">IF(ISERROR(MATCH($B41,$B$15:$B$26,0)),"",(G41+INDEX(O$15:O$26,MATCH($B41,$B$15:$B$26,0))))</f>
        <v>7</v>
      </c>
      <c r="J41" s="14">
        <f t="shared" si="3"/>
        <v>7</v>
      </c>
      <c r="K41" s="48">
        <v>1</v>
      </c>
      <c r="L41" s="48">
        <v>1</v>
      </c>
      <c r="M41" s="48">
        <v>7</v>
      </c>
      <c r="N41" s="33">
        <v>23</v>
      </c>
      <c r="O41" s="22"/>
      <c r="P41" s="22"/>
      <c r="Q41" s="22"/>
      <c r="R41" s="22"/>
      <c r="S41" s="22"/>
      <c r="T41" s="22"/>
    </row>
    <row r="42" spans="1:20" ht="14.25" customHeight="1">
      <c r="A42" s="14" t="s">
        <v>39</v>
      </c>
      <c r="B42" s="21" t="str">
        <f>Rotation!R127</f>
        <v>Cape Cod Academy</v>
      </c>
      <c r="C42" s="26" t="str">
        <f>IF(($A42=C$40),"---",IF(ISERROR(MATCH(CONCATENATE($A42,C$40),Rotation!$P$126:$P$131,0)),INDEX('Score Entry'!$AH$126:$AH$131,MATCH(CONCATENATE(C$40,$A42),Rotation!$P$126:$P$131,0)),INDEX('Score Entry'!$AA$126:$AA$131,MATCH(CONCATENATE($A42,C$40),Rotation!$P$126:$P$131,0))))</f>
        <v>W</v>
      </c>
      <c r="D42" s="26" t="str">
        <f>IF(($A42=D$40),"---",IF(ISERROR(MATCH(CONCATENATE($A42,D$40),Rotation!$P$126:$P$131,0)),INDEX('Score Entry'!$AH$126:$AH$131,MATCH(CONCATENATE(D$40,$A42),Rotation!$P$126:$P$131,0)),INDEX('Score Entry'!$AA$126:$AA$131,MATCH(CONCATENATE($A42,D$40),Rotation!$P$126:$P$131,0))))</f>
        <v>---</v>
      </c>
      <c r="E42" s="26" t="str">
        <f>IF(($A42=E$40),"---",IF(ISERROR(MATCH(CONCATENATE($A42,E$40),Rotation!$P$126:$P$131,0)),INDEX('Score Entry'!$AH$126:$AH$131,MATCH(CONCATENATE(E$40,$A42),Rotation!$P$126:$P$131,0)),INDEX('Score Entry'!$AA$126:$AA$131,MATCH(CONCATENATE($A42,E$40),Rotation!$P$126:$P$131,0))))</f>
        <v>L</v>
      </c>
      <c r="F42" s="26" t="str">
        <f>IF(($A42=F$40),"---",IF(ISERROR(MATCH(CONCATENATE($A42,F$40),Rotation!$P$126:$P$131,0)),INDEX('Score Entry'!$AH$126:$AH$131,MATCH(CONCATENATE(F$40,$A42),Rotation!$P$126:$P$131,0)),INDEX('Score Entry'!$AA$126:$AA$131,MATCH(CONCATENATE($A42,F$40),Rotation!$P$126:$P$131,0))))</f>
        <v>W</v>
      </c>
      <c r="G42" s="14">
        <f>IF((LEN(B42)=0),"",COUNTIF(C42:F42,"w"))</f>
        <v>2</v>
      </c>
      <c r="H42" s="14">
        <f>IF((LEN(B42)=0),"",COUNTIF(C42:F42,"L"))</f>
        <v>1</v>
      </c>
      <c r="I42" s="14">
        <f t="shared" si="3"/>
        <v>8</v>
      </c>
      <c r="J42" s="14">
        <f t="shared" si="3"/>
        <v>6</v>
      </c>
      <c r="K42" s="48"/>
      <c r="L42" s="48"/>
      <c r="M42" s="48">
        <v>5</v>
      </c>
      <c r="N42" s="33"/>
      <c r="O42" s="22"/>
      <c r="P42" s="22"/>
      <c r="Q42" s="22"/>
      <c r="R42" s="22"/>
      <c r="S42" s="22"/>
      <c r="T42" s="22"/>
    </row>
    <row r="43" spans="1:20" ht="14.25" customHeight="1">
      <c r="A43" s="14" t="s">
        <v>40</v>
      </c>
      <c r="B43" s="21" t="str">
        <f>Rotation!R128</f>
        <v>Newport Harbor HS</v>
      </c>
      <c r="C43" s="26" t="str">
        <f>IF(($A43=C$40),"---",IF(ISERROR(MATCH(CONCATENATE($A43,C$40),Rotation!$P$126:$P$131,0)),INDEX('Score Entry'!$AH$126:$AH$131,MATCH(CONCATENATE(C$40,$A43),Rotation!$P$126:$P$131,0)),INDEX('Score Entry'!$AA$126:$AA$131,MATCH(CONCATENATE($A43,C$40),Rotation!$P$126:$P$131,0))))</f>
        <v>L</v>
      </c>
      <c r="D43" s="26" t="str">
        <f>IF(($A43=D$40),"---",IF(ISERROR(MATCH(CONCATENATE($A43,D$40),Rotation!$P$126:$P$131,0)),INDEX('Score Entry'!$AH$126:$AH$131,MATCH(CONCATENATE(D$40,$A43),Rotation!$P$126:$P$131,0)),INDEX('Score Entry'!$AA$126:$AA$131,MATCH(CONCATENATE($A43,D$40),Rotation!$P$126:$P$131,0))))</f>
        <v>W</v>
      </c>
      <c r="E43" s="26" t="str">
        <f>IF(($A43=E$40),"---",IF(ISERROR(MATCH(CONCATENATE($A43,E$40),Rotation!$P$126:$P$131,0)),INDEX('Score Entry'!$AH$126:$AH$131,MATCH(CONCATENATE(E$40,$A43),Rotation!$P$126:$P$131,0)),INDEX('Score Entry'!$AA$126:$AA$131,MATCH(CONCATENATE($A43,E$40),Rotation!$P$126:$P$131,0))))</f>
        <v>---</v>
      </c>
      <c r="F43" s="26" t="str">
        <f>IF(($A43=F$40),"---",IF(ISERROR(MATCH(CONCATENATE($A43,F$40),Rotation!$P$126:$P$131,0)),INDEX('Score Entry'!$AH$126:$AH$131,MATCH(CONCATENATE(F$40,$A43),Rotation!$P$126:$P$131,0)),INDEX('Score Entry'!$AA$126:$AA$131,MATCH(CONCATENATE($A43,F$40),Rotation!$P$126:$P$131,0))))</f>
        <v>L</v>
      </c>
      <c r="G43" s="14">
        <f>IF((LEN(B43)=0),"",COUNTIF(C43:F43,"w"))</f>
        <v>1</v>
      </c>
      <c r="H43" s="14">
        <f>IF((LEN(B43)=0),"",COUNTIF(C43:F43,"L"))</f>
        <v>2</v>
      </c>
      <c r="I43" s="14">
        <f t="shared" si="3"/>
        <v>6</v>
      </c>
      <c r="J43" s="14">
        <f t="shared" si="3"/>
        <v>8</v>
      </c>
      <c r="K43" s="48"/>
      <c r="L43" s="48"/>
      <c r="M43" s="48">
        <v>8</v>
      </c>
      <c r="N43" s="33"/>
      <c r="O43" s="22"/>
      <c r="P43" s="22"/>
      <c r="Q43" s="22"/>
      <c r="R43" s="22"/>
      <c r="S43" s="22"/>
      <c r="T43" s="22"/>
    </row>
    <row r="44" spans="1:20" ht="14.25" customHeight="1">
      <c r="A44" s="14" t="s">
        <v>41</v>
      </c>
      <c r="B44" s="21" t="str">
        <f>Rotation!R129</f>
        <v>St Thomas Aquinas HS</v>
      </c>
      <c r="C44" s="26" t="str">
        <f>IF(($A44=C$40),"---",IF(ISERROR(MATCH(CONCATENATE($A44,C$40),Rotation!$P$126:$P$131,0)),INDEX('Score Entry'!$AH$126:$AH$131,MATCH(CONCATENATE(C$40,$A44),Rotation!$P$126:$P$131,0)),INDEX('Score Entry'!$AA$126:$AA$131,MATCH(CONCATENATE($A44,C$40),Rotation!$P$126:$P$131,0))))</f>
        <v>W</v>
      </c>
      <c r="D44" s="26" t="str">
        <f>IF(($A44=D$40),"---",IF(ISERROR(MATCH(CONCATENATE($A44,D$40),Rotation!$P$126:$P$131,0)),INDEX('Score Entry'!$AH$126:$AH$131,MATCH(CONCATENATE(D$40,$A44),Rotation!$P$126:$P$131,0)),INDEX('Score Entry'!$AA$126:$AA$131,MATCH(CONCATENATE($A44,D$40),Rotation!$P$126:$P$131,0))))</f>
        <v>L</v>
      </c>
      <c r="E44" s="26" t="str">
        <f>IF(($A44=E$40),"---",IF(ISERROR(MATCH(CONCATENATE($A44,E$40),Rotation!$P$126:$P$131,0)),INDEX('Score Entry'!$AH$126:$AH$131,MATCH(CONCATENATE(E$40,$A44),Rotation!$P$126:$P$131,0)),INDEX('Score Entry'!$AA$126:$AA$131,MATCH(CONCATENATE($A44,E$40),Rotation!$P$126:$P$131,0))))</f>
        <v>W</v>
      </c>
      <c r="F44" s="26" t="str">
        <f>IF(($A44=F$40),"---",IF(ISERROR(MATCH(CONCATENATE($A44,F$40),Rotation!$P$126:$P$131,0)),INDEX('Score Entry'!$AH$126:$AH$131,MATCH(CONCATENATE(F$40,$A44),Rotation!$P$126:$P$131,0)),INDEX('Score Entry'!$AA$126:$AA$131,MATCH(CONCATENATE($A44,F$40),Rotation!$P$126:$P$131,0))))</f>
        <v>---</v>
      </c>
      <c r="G44" s="14">
        <f>IF((LEN(B44)=0),"",COUNTIF(C44:F44,"w"))</f>
        <v>2</v>
      </c>
      <c r="H44" s="14">
        <f>IF((LEN(B44)=0),"",COUNTIF(C44:F44,"L"))</f>
        <v>1</v>
      </c>
      <c r="I44" s="14">
        <f t="shared" si="3"/>
        <v>7</v>
      </c>
      <c r="J44" s="14">
        <f t="shared" si="3"/>
        <v>7</v>
      </c>
      <c r="K44" s="48">
        <v>1</v>
      </c>
      <c r="L44" s="48">
        <v>1</v>
      </c>
      <c r="M44" s="48">
        <v>6</v>
      </c>
      <c r="N44" s="33">
        <v>19</v>
      </c>
      <c r="O44" s="22"/>
      <c r="P44" s="22"/>
      <c r="Q44" s="22"/>
      <c r="R44" s="22"/>
      <c r="S44" s="22"/>
      <c r="T44" s="22"/>
    </row>
    <row r="45" spans="1:20" ht="14.25" customHeight="1">
      <c r="A45" s="28"/>
      <c r="B45" s="28"/>
      <c r="C45" s="28"/>
      <c r="D45" s="28"/>
      <c r="E45" s="28"/>
      <c r="F45" s="28"/>
      <c r="G45" s="32">
        <f>SUM(G41:G44)</f>
        <v>6</v>
      </c>
      <c r="H45" s="32">
        <f>SUM(H41:H44)</f>
        <v>6</v>
      </c>
      <c r="I45" s="28"/>
      <c r="J45" s="28"/>
      <c r="K45" s="28"/>
      <c r="L45" s="28"/>
      <c r="M45" s="28"/>
      <c r="N45" s="22"/>
      <c r="O45" s="22"/>
      <c r="P45" s="22"/>
      <c r="Q45" s="22"/>
      <c r="R45" s="22"/>
      <c r="S45" s="22"/>
      <c r="T45" s="22"/>
    </row>
    <row r="46" spans="1:20" ht="14.25" customHeight="1">
      <c r="A46" s="22"/>
      <c r="B46" s="22"/>
      <c r="C46" s="22"/>
      <c r="D46" s="22"/>
      <c r="E46" s="22"/>
      <c r="F46" s="22"/>
      <c r="G46" s="22"/>
      <c r="H46" s="22"/>
      <c r="I46" s="22"/>
      <c r="J46" s="22"/>
      <c r="K46" s="22"/>
      <c r="L46" s="22"/>
      <c r="M46" s="22"/>
      <c r="N46" s="22"/>
      <c r="O46" s="22"/>
      <c r="P46" s="22"/>
      <c r="Q46" s="22"/>
      <c r="R46" s="22"/>
      <c r="S46" s="22"/>
      <c r="T46" s="22"/>
    </row>
    <row r="47" spans="1:20" ht="15.75" customHeight="1">
      <c r="A47" s="50" t="s">
        <v>43</v>
      </c>
      <c r="B47" s="51"/>
      <c r="C47" s="51"/>
      <c r="D47" s="51"/>
      <c r="E47" s="51"/>
      <c r="F47" s="51"/>
      <c r="G47" s="51"/>
      <c r="H47" s="51"/>
      <c r="I47" s="51"/>
      <c r="J47" s="51"/>
      <c r="K47" s="51"/>
      <c r="L47" s="51"/>
      <c r="M47" s="51"/>
      <c r="N47" s="51"/>
      <c r="O47" s="51"/>
      <c r="P47" s="51"/>
      <c r="Q47" s="51"/>
      <c r="R47" s="51"/>
      <c r="S47" s="51"/>
      <c r="T47" s="22"/>
    </row>
    <row r="48" spans="1:20" ht="14.25" customHeight="1">
      <c r="A48" s="23"/>
      <c r="B48" s="23"/>
      <c r="C48" s="23"/>
      <c r="D48" s="23"/>
      <c r="E48" s="23"/>
      <c r="F48" s="23"/>
      <c r="G48" s="23"/>
      <c r="H48" s="23"/>
      <c r="I48" s="40" t="s">
        <v>32</v>
      </c>
      <c r="J48" s="40" t="s">
        <v>32</v>
      </c>
      <c r="K48" s="56" t="s">
        <v>14</v>
      </c>
      <c r="L48" s="57"/>
      <c r="M48" s="23"/>
      <c r="N48" s="22"/>
      <c r="O48" s="22"/>
      <c r="P48" s="22"/>
      <c r="Q48" s="22"/>
      <c r="R48" s="22"/>
      <c r="S48" s="22"/>
      <c r="T48" s="22"/>
    </row>
    <row r="49" spans="1:20" ht="14.25" customHeight="1">
      <c r="A49" s="15"/>
      <c r="B49" s="3" t="s">
        <v>15</v>
      </c>
      <c r="C49" s="14" t="s">
        <v>44</v>
      </c>
      <c r="D49" s="14" t="s">
        <v>45</v>
      </c>
      <c r="E49" s="14" t="s">
        <v>46</v>
      </c>
      <c r="F49" s="14" t="s">
        <v>47</v>
      </c>
      <c r="G49" s="14" t="s">
        <v>28</v>
      </c>
      <c r="H49" s="14" t="s">
        <v>29</v>
      </c>
      <c r="I49" s="14" t="s">
        <v>28</v>
      </c>
      <c r="J49" s="14" t="s">
        <v>29</v>
      </c>
      <c r="K49" s="14" t="s">
        <v>28</v>
      </c>
      <c r="L49" s="14" t="s">
        <v>29</v>
      </c>
      <c r="M49" s="14" t="s">
        <v>30</v>
      </c>
      <c r="N49" s="33"/>
      <c r="O49" s="22"/>
      <c r="P49" s="22"/>
      <c r="Q49" s="22"/>
      <c r="R49" s="22"/>
      <c r="S49" s="22"/>
      <c r="T49" s="22"/>
    </row>
    <row r="50" spans="1:20" ht="14.25" customHeight="1">
      <c r="A50" s="14" t="s">
        <v>44</v>
      </c>
      <c r="B50" s="21" t="str">
        <f>Rotation!R154</f>
        <v>Lake Forest HS</v>
      </c>
      <c r="C50" s="26" t="str">
        <f>IF(($A50=C$49),"---",IF(ISERROR(MATCH(CONCATENATE($A50,C$49),Rotation!$P$154:$P$159,0)),INDEX('Score Entry'!$AH$154:$AH$159,MATCH(CONCATENATE(C$49,$A50),Rotation!$P$154:$P$159,0)),INDEX('Score Entry'!$AA$154:$AA$159,MATCH(CONCATENATE($A50,C$49),Rotation!$P$154:$P$159,0))))</f>
        <v>---</v>
      </c>
      <c r="D50" s="26" t="str">
        <f>IF(($A50=D$49),"---",IF(ISERROR(MATCH(CONCATENATE($A50,D$49),Rotation!$P$154:$P$159,0)),INDEX('Score Entry'!$AH$154:$AH$159,MATCH(CONCATENATE(D$49,$A50),Rotation!$P$154:$P$159,0)),INDEX('Score Entry'!$AA$154:$AA$159,MATCH(CONCATENATE($A50,D$49),Rotation!$P$154:$P$159,0))))</f>
        <v>W</v>
      </c>
      <c r="E50" s="26" t="str">
        <f>IF(($A50=E$49),"---",IF(ISERROR(MATCH(CONCATENATE($A50,E$49),Rotation!$P$154:$P$159,0)),INDEX('Score Entry'!$AH$154:$AH$159,MATCH(CONCATENATE(E$49,$A50),Rotation!$P$154:$P$159,0)),INDEX('Score Entry'!$AA$154:$AA$159,MATCH(CONCATENATE($A50,E$49),Rotation!$P$154:$P$159,0))))</f>
        <v>W</v>
      </c>
      <c r="F50" s="26" t="str">
        <f>IF(($A50=F$49),"---",IF(ISERROR(MATCH(CONCATENATE($A50,F$49),Rotation!$P$154:$P$159,0)),INDEX('Score Entry'!$AH$154:$AH$159,MATCH(CONCATENATE(F$49,$A50),Rotation!$P$154:$P$159,0)),INDEX('Score Entry'!$AA$154:$AA$159,MATCH(CONCATENATE($A50,F$49),Rotation!$P$154:$P$159,0))))</f>
        <v>W</v>
      </c>
      <c r="G50" s="14">
        <f>IF((LEN(B50)=0),"",COUNTIF(C50:F50,"w"))</f>
        <v>3</v>
      </c>
      <c r="H50" s="14">
        <f>IF((LEN(B50)=0),"",COUNTIF(C50:F50,"L"))</f>
        <v>0</v>
      </c>
      <c r="I50" s="14">
        <f t="shared" ref="I50:J53" si="4">IF(ISERROR(MATCH($B50,$B$15:$B$26,0)),"",(G50+INDEX(O$15:O$26,MATCH($B50,$B$15:$B$26,0))))</f>
        <v>8</v>
      </c>
      <c r="J50" s="14">
        <f t="shared" si="4"/>
        <v>6</v>
      </c>
      <c r="K50" s="48"/>
      <c r="L50" s="48"/>
      <c r="M50" s="48">
        <v>9</v>
      </c>
      <c r="N50" s="33"/>
      <c r="O50" s="22"/>
      <c r="P50" s="22"/>
      <c r="Q50" s="22"/>
      <c r="R50" s="22"/>
      <c r="S50" s="22"/>
      <c r="T50" s="22"/>
    </row>
    <row r="51" spans="1:20" ht="14.25" customHeight="1">
      <c r="A51" s="14" t="s">
        <v>45</v>
      </c>
      <c r="B51" s="21" t="str">
        <f>Rotation!R155</f>
        <v>Severn School</v>
      </c>
      <c r="C51" s="26" t="str">
        <f>IF(($A51=C$49),"---",IF(ISERROR(MATCH(CONCATENATE($A51,C$49),Rotation!$P$154:$P$159,0)),INDEX('Score Entry'!$AH$154:$AH$159,MATCH(CONCATENATE(C$49,$A51),Rotation!$P$154:$P$159,0)),INDEX('Score Entry'!$AA$154:$AA$159,MATCH(CONCATENATE($A51,C$49),Rotation!$P$154:$P$159,0))))</f>
        <v>L</v>
      </c>
      <c r="D51" s="26" t="str">
        <f>IF(($A51=D$49),"---",IF(ISERROR(MATCH(CONCATENATE($A51,D$49),Rotation!$P$154:$P$159,0)),INDEX('Score Entry'!$AH$154:$AH$159,MATCH(CONCATENATE(D$49,$A51),Rotation!$P$154:$P$159,0)),INDEX('Score Entry'!$AA$154:$AA$159,MATCH(CONCATENATE($A51,D$49),Rotation!$P$154:$P$159,0))))</f>
        <v>---</v>
      </c>
      <c r="E51" s="26" t="str">
        <f>IF(($A51=E$49),"---",IF(ISERROR(MATCH(CONCATENATE($A51,E$49),Rotation!$P$154:$P$159,0)),INDEX('Score Entry'!$AH$154:$AH$159,MATCH(CONCATENATE(E$49,$A51),Rotation!$P$154:$P$159,0)),INDEX('Score Entry'!$AA$154:$AA$159,MATCH(CONCATENATE($A51,E$49),Rotation!$P$154:$P$159,0))))</f>
        <v>W</v>
      </c>
      <c r="F51" s="26" t="str">
        <f>IF(($A51=F$49),"---",IF(ISERROR(MATCH(CONCATENATE($A51,F$49),Rotation!$P$154:$P$159,0)),INDEX('Score Entry'!$AH$154:$AH$159,MATCH(CONCATENATE(F$49,$A51),Rotation!$P$154:$P$159,0)),INDEX('Score Entry'!$AA$154:$AA$159,MATCH(CONCATENATE($A51,F$49),Rotation!$P$154:$P$159,0))))</f>
        <v>W</v>
      </c>
      <c r="G51" s="14">
        <f>IF((LEN(B51)=0),"",COUNTIF(C51:F51,"w"))</f>
        <v>2</v>
      </c>
      <c r="H51" s="14">
        <f>IF((LEN(B51)=0),"",COUNTIF(C51:F51,"L"))</f>
        <v>1</v>
      </c>
      <c r="I51" s="14">
        <f t="shared" si="4"/>
        <v>7</v>
      </c>
      <c r="J51" s="14">
        <f t="shared" si="4"/>
        <v>7</v>
      </c>
      <c r="K51" s="48"/>
      <c r="L51" s="48"/>
      <c r="M51" s="48">
        <v>10</v>
      </c>
      <c r="N51" s="33"/>
      <c r="O51" s="22"/>
      <c r="P51" s="22"/>
      <c r="Q51" s="22"/>
      <c r="R51" s="22"/>
      <c r="S51" s="22"/>
      <c r="T51" s="22"/>
    </row>
    <row r="52" spans="1:20" ht="14.25" customHeight="1">
      <c r="A52" s="14" t="s">
        <v>46</v>
      </c>
      <c r="B52" s="21" t="str">
        <f>Rotation!R156</f>
        <v>Bainbridge Island HS</v>
      </c>
      <c r="C52" s="26" t="str">
        <f>IF(($A52=C$49),"---",IF(ISERROR(MATCH(CONCATENATE($A52,C$49),Rotation!$P$154:$P$159,0)),INDEX('Score Entry'!$AH$154:$AH$159,MATCH(CONCATENATE(C$49,$A52),Rotation!$P$154:$P$159,0)),INDEX('Score Entry'!$AA$154:$AA$159,MATCH(CONCATENATE($A52,C$49),Rotation!$P$154:$P$159,0))))</f>
        <v>L</v>
      </c>
      <c r="D52" s="26" t="str">
        <f>IF(($A52=D$49),"---",IF(ISERROR(MATCH(CONCATENATE($A52,D$49),Rotation!$P$154:$P$159,0)),INDEX('Score Entry'!$AH$154:$AH$159,MATCH(CONCATENATE(D$49,$A52),Rotation!$P$154:$P$159,0)),INDEX('Score Entry'!$AA$154:$AA$159,MATCH(CONCATENATE($A52,D$49),Rotation!$P$154:$P$159,0))))</f>
        <v>L</v>
      </c>
      <c r="E52" s="26" t="str">
        <f>IF(($A52=E$49),"---",IF(ISERROR(MATCH(CONCATENATE($A52,E$49),Rotation!$P$154:$P$159,0)),INDEX('Score Entry'!$AH$154:$AH$159,MATCH(CONCATENATE(E$49,$A52),Rotation!$P$154:$P$159,0)),INDEX('Score Entry'!$AA$154:$AA$159,MATCH(CONCATENATE($A52,E$49),Rotation!$P$154:$P$159,0))))</f>
        <v>---</v>
      </c>
      <c r="F52" s="26" t="str">
        <f>IF(($A52=F$49),"---",IF(ISERROR(MATCH(CONCATENATE($A52,F$49),Rotation!$P$154:$P$159,0)),INDEX('Score Entry'!$AH$154:$AH$159,MATCH(CONCATENATE(F$49,$A52),Rotation!$P$154:$P$159,0)),INDEX('Score Entry'!$AA$154:$AA$159,MATCH(CONCATENATE($A52,F$49),Rotation!$P$154:$P$159,0))))</f>
        <v>W</v>
      </c>
      <c r="G52" s="14">
        <f>IF((LEN(B52)=0),"",COUNTIF(C52:F52,"w"))</f>
        <v>1</v>
      </c>
      <c r="H52" s="14">
        <f>IF((LEN(B52)=0),"",COUNTIF(C52:F52,"L"))</f>
        <v>2</v>
      </c>
      <c r="I52" s="14">
        <f t="shared" si="4"/>
        <v>2</v>
      </c>
      <c r="J52" s="14">
        <f t="shared" si="4"/>
        <v>12</v>
      </c>
      <c r="K52" s="48"/>
      <c r="L52" s="48"/>
      <c r="M52" s="48">
        <v>11</v>
      </c>
      <c r="N52" s="33"/>
      <c r="O52" s="22"/>
      <c r="P52" s="22"/>
      <c r="Q52" s="22"/>
      <c r="R52" s="22"/>
      <c r="S52" s="22"/>
      <c r="T52" s="22"/>
    </row>
    <row r="53" spans="1:20" ht="14.25" customHeight="1">
      <c r="A53" s="14" t="s">
        <v>47</v>
      </c>
      <c r="B53" s="21" t="str">
        <f>Rotation!R157</f>
        <v>Clear Falls HS</v>
      </c>
      <c r="C53" s="26" t="str">
        <f>IF(($A53=C$49),"---",IF(ISERROR(MATCH(CONCATENATE($A53,C$49),Rotation!$P$154:$P$159,0)),INDEX('Score Entry'!$AH$154:$AH$159,MATCH(CONCATENATE(C$49,$A53),Rotation!$P$154:$P$159,0)),INDEX('Score Entry'!$AA$154:$AA$159,MATCH(CONCATENATE($A53,C$49),Rotation!$P$154:$P$159,0))))</f>
        <v>L</v>
      </c>
      <c r="D53" s="26" t="str">
        <f>IF(($A53=D$49),"---",IF(ISERROR(MATCH(CONCATENATE($A53,D$49),Rotation!$P$154:$P$159,0)),INDEX('Score Entry'!$AH$154:$AH$159,MATCH(CONCATENATE(D$49,$A53),Rotation!$P$154:$P$159,0)),INDEX('Score Entry'!$AA$154:$AA$159,MATCH(CONCATENATE($A53,D$49),Rotation!$P$154:$P$159,0))))</f>
        <v>L</v>
      </c>
      <c r="E53" s="26" t="str">
        <f>IF(($A53=E$49),"---",IF(ISERROR(MATCH(CONCATENATE($A53,E$49),Rotation!$P$154:$P$159,0)),INDEX('Score Entry'!$AH$154:$AH$159,MATCH(CONCATENATE(E$49,$A53),Rotation!$P$154:$P$159,0)),INDEX('Score Entry'!$AA$154:$AA$159,MATCH(CONCATENATE($A53,E$49),Rotation!$P$154:$P$159,0))))</f>
        <v>L</v>
      </c>
      <c r="F53" s="26" t="str">
        <f>IF(($A53=F$49),"---",IF(ISERROR(MATCH(CONCATENATE($A53,F$49),Rotation!$P$154:$P$159,0)),INDEX('Score Entry'!$AH$154:$AH$159,MATCH(CONCATENATE(F$49,$A53),Rotation!$P$154:$P$159,0)),INDEX('Score Entry'!$AA$154:$AA$159,MATCH(CONCATENATE($A53,F$49),Rotation!$P$154:$P$159,0))))</f>
        <v>---</v>
      </c>
      <c r="G53" s="14">
        <f>IF((LEN(B53)=0),"",COUNTIF(C53:F53,"w"))</f>
        <v>0</v>
      </c>
      <c r="H53" s="14">
        <f>IF((LEN(B53)=0),"",COUNTIF(C53:F53,"L"))</f>
        <v>3</v>
      </c>
      <c r="I53" s="14">
        <f t="shared" si="4"/>
        <v>0</v>
      </c>
      <c r="J53" s="14">
        <f t="shared" si="4"/>
        <v>14</v>
      </c>
      <c r="K53" s="48"/>
      <c r="L53" s="48"/>
      <c r="M53" s="48">
        <v>12</v>
      </c>
      <c r="N53" s="33"/>
      <c r="O53" s="22"/>
      <c r="P53" s="22"/>
      <c r="Q53" s="22"/>
      <c r="R53" s="22"/>
      <c r="S53" s="22"/>
      <c r="T53" s="22"/>
    </row>
    <row r="54" spans="1:20" ht="14.25" customHeight="1">
      <c r="A54" s="28"/>
      <c r="B54" s="28"/>
      <c r="C54" s="28"/>
      <c r="D54" s="28"/>
      <c r="E54" s="28"/>
      <c r="F54" s="28"/>
      <c r="G54" s="32">
        <f>SUM(G50:G53)</f>
        <v>6</v>
      </c>
      <c r="H54" s="32">
        <f>SUM(H50:H53)</f>
        <v>6</v>
      </c>
      <c r="I54" s="28"/>
      <c r="J54" s="28"/>
      <c r="K54" s="28"/>
      <c r="L54" s="28"/>
      <c r="M54" s="28"/>
      <c r="N54" s="22"/>
      <c r="O54" s="22"/>
      <c r="P54" s="22"/>
      <c r="Q54" s="22"/>
      <c r="R54" s="22"/>
      <c r="S54" s="22"/>
      <c r="T54" s="22"/>
    </row>
    <row r="55" spans="1:20" ht="14.25" customHeight="1">
      <c r="A55" s="22"/>
      <c r="B55" s="22"/>
      <c r="C55" s="22"/>
      <c r="D55" s="22"/>
      <c r="E55" s="22"/>
      <c r="F55" s="22"/>
      <c r="G55" s="22"/>
      <c r="H55" s="22"/>
      <c r="I55" s="22"/>
      <c r="J55" s="22"/>
      <c r="K55" s="22"/>
      <c r="L55" s="22"/>
      <c r="M55" s="22"/>
      <c r="N55" s="22"/>
      <c r="O55" s="22"/>
      <c r="P55" s="22"/>
      <c r="Q55" s="22"/>
      <c r="R55" s="22"/>
      <c r="S55" s="22"/>
      <c r="T55" s="22"/>
    </row>
    <row r="56" spans="1:20" ht="15.75" customHeight="1">
      <c r="A56" s="50" t="s">
        <v>48</v>
      </c>
      <c r="B56" s="51"/>
      <c r="C56" s="58" t="s">
        <v>49</v>
      </c>
      <c r="D56" s="51"/>
      <c r="E56" s="22"/>
      <c r="F56" s="59" t="s">
        <v>50</v>
      </c>
      <c r="G56" s="51"/>
      <c r="H56" s="22"/>
      <c r="I56" s="59" t="s">
        <v>51</v>
      </c>
      <c r="J56" s="51"/>
      <c r="K56" s="22"/>
      <c r="L56" s="59" t="s">
        <v>52</v>
      </c>
      <c r="M56" s="51"/>
      <c r="N56" s="22"/>
      <c r="O56" s="22"/>
      <c r="P56" s="22"/>
      <c r="Q56" s="22"/>
      <c r="R56" s="22"/>
      <c r="S56" s="22"/>
      <c r="T56" s="22"/>
    </row>
    <row r="57" spans="1:20" ht="14.25" customHeight="1">
      <c r="A57" s="22"/>
      <c r="B57" s="22"/>
      <c r="C57" s="60" t="s">
        <v>53</v>
      </c>
      <c r="D57" s="57"/>
      <c r="E57" s="23"/>
      <c r="F57" s="56" t="s">
        <v>54</v>
      </c>
      <c r="G57" s="57"/>
      <c r="H57" s="23"/>
      <c r="I57" s="56" t="s">
        <v>55</v>
      </c>
      <c r="J57" s="57"/>
      <c r="K57" s="23"/>
      <c r="L57" s="56" t="s">
        <v>55</v>
      </c>
      <c r="M57" s="57"/>
      <c r="N57" s="23"/>
      <c r="O57" s="56" t="s">
        <v>56</v>
      </c>
      <c r="P57" s="57"/>
      <c r="Q57" s="22"/>
      <c r="R57" s="22"/>
      <c r="S57" s="22"/>
      <c r="T57" s="22"/>
    </row>
    <row r="58" spans="1:20" ht="14.25" customHeight="1">
      <c r="A58" s="23"/>
      <c r="B58" s="38"/>
      <c r="C58" s="14" t="s">
        <v>28</v>
      </c>
      <c r="D58" s="14" t="s">
        <v>29</v>
      </c>
      <c r="E58" s="14"/>
      <c r="F58" s="14" t="s">
        <v>28</v>
      </c>
      <c r="G58" s="14" t="s">
        <v>29</v>
      </c>
      <c r="H58" s="14"/>
      <c r="I58" s="14" t="s">
        <v>28</v>
      </c>
      <c r="J58" s="14" t="s">
        <v>29</v>
      </c>
      <c r="K58" s="14"/>
      <c r="L58" s="14" t="s">
        <v>28</v>
      </c>
      <c r="M58" s="14" t="s">
        <v>29</v>
      </c>
      <c r="N58" s="9"/>
      <c r="O58" s="14" t="s">
        <v>28</v>
      </c>
      <c r="P58" s="14" t="s">
        <v>29</v>
      </c>
      <c r="Q58" s="33"/>
      <c r="R58" s="22"/>
      <c r="S58" s="22"/>
      <c r="T58" s="22"/>
    </row>
    <row r="59" spans="1:20" ht="14.25" customHeight="1">
      <c r="A59" s="14">
        <v>1</v>
      </c>
      <c r="B59" s="21" t="str">
        <f>IF(ISERROR(MATCH(A59,Q$32:Q$35,0)),"",INDEX(B$32:B$35,MATCH(A59,Q$32:Q$35,0)))</f>
        <v>Point Loma HS</v>
      </c>
      <c r="C59" s="26">
        <f t="shared" ref="C59:C70" si="5">IF(ISERROR(MATCH($B59,$B$15:$B$26,0)),"",INDEX(O$15:O$26,MATCH($B59,$B$15:$B$26,0)))</f>
        <v>11</v>
      </c>
      <c r="D59" s="26">
        <f t="shared" ref="D59:D70" si="6">IF(ISERROR(MATCH($B59,$B$15:$B$26,0)),"",INDEX(P$15:P$26,MATCH($B59,$B$15:$B$26,0)))</f>
        <v>0</v>
      </c>
      <c r="E59" s="26"/>
      <c r="F59" s="26">
        <f t="shared" ref="F59:F70" si="7">IF(ISERROR(MATCH($B59,$B$32:$B$35,0)),"",INDEX(K$32:K$35,MATCH($B59,$B$32:$B$35,0)))</f>
        <v>4</v>
      </c>
      <c r="G59" s="26">
        <f t="shared" ref="G59:G70" si="8">IF(ISERROR(MATCH($B59,$B$32:$B$35,0)),"",INDEX(L$32:L$35,MATCH($B59,$B$32:$B$35,0)))</f>
        <v>2</v>
      </c>
      <c r="H59" s="26"/>
      <c r="I59" s="26" t="str">
        <f t="shared" ref="I59:I70" si="9">IF(ISERROR(MATCH($B59,$B$41:$B$44,0)),"",INDEX(G$41:G$44,MATCH($B59,$B$41:$B$44,0)))</f>
        <v/>
      </c>
      <c r="J59" s="26" t="str">
        <f t="shared" ref="J59:J70" si="10">IF(ISERROR(MATCH($B59,$B$41:$B$44,0)),"",INDEX(H$41:H$44,MATCH($B59,$B$41:$B$44,0)))</f>
        <v/>
      </c>
      <c r="K59" s="26"/>
      <c r="L59" s="26" t="str">
        <f t="shared" ref="L59:L70" si="11">IF(ISERROR(MATCH($B59,$B$49:$B$53,0)),"",INDEX(G$49:G$53,MATCH($B59,$B$49:$B$53,0)))</f>
        <v/>
      </c>
      <c r="M59" s="26" t="str">
        <f t="shared" ref="M59:M70" si="12">IF(ISERROR(MATCH($B59,$B$49:$B$53,0)),"",INDEX(H$49:H$53,MATCH($B59,$B$49:$B$53,0)))</f>
        <v/>
      </c>
      <c r="N59" s="26"/>
      <c r="O59" s="26">
        <f t="shared" ref="O59:O70" si="13">IF((LEN(B59)=0),"",SUM(C59,F59,I59,L59))</f>
        <v>15</v>
      </c>
      <c r="P59" s="26">
        <f t="shared" ref="P59:P70" si="14">IF((LEN(B59)=0),"",SUM(D59,G59,J59,M59))</f>
        <v>2</v>
      </c>
      <c r="Q59" s="33"/>
      <c r="R59" s="22"/>
      <c r="S59" s="22"/>
      <c r="T59" s="22"/>
    </row>
    <row r="60" spans="1:20" ht="14.25" customHeight="1">
      <c r="A60" s="14">
        <v>2</v>
      </c>
      <c r="B60" s="21" t="str">
        <f>IF(ISERROR(MATCH(A60,Q$32:Q$35,0)),"",INDEX(B$32:B$35,MATCH(A60,Q$32:Q$35,0)))</f>
        <v>Antilles School</v>
      </c>
      <c r="C60" s="26">
        <f t="shared" si="5"/>
        <v>8</v>
      </c>
      <c r="D60" s="26">
        <f t="shared" si="6"/>
        <v>3</v>
      </c>
      <c r="E60" s="26"/>
      <c r="F60" s="26">
        <f t="shared" si="7"/>
        <v>5</v>
      </c>
      <c r="G60" s="26">
        <f t="shared" si="8"/>
        <v>1</v>
      </c>
      <c r="H60" s="26"/>
      <c r="I60" s="26" t="str">
        <f t="shared" si="9"/>
        <v/>
      </c>
      <c r="J60" s="26" t="str">
        <f t="shared" si="10"/>
        <v/>
      </c>
      <c r="K60" s="26"/>
      <c r="L60" s="26" t="str">
        <f t="shared" si="11"/>
        <v/>
      </c>
      <c r="M60" s="26" t="str">
        <f t="shared" si="12"/>
        <v/>
      </c>
      <c r="N60" s="26"/>
      <c r="O60" s="26">
        <f t="shared" si="13"/>
        <v>13</v>
      </c>
      <c r="P60" s="26">
        <f t="shared" si="14"/>
        <v>4</v>
      </c>
      <c r="Q60" s="33"/>
      <c r="R60" s="22"/>
      <c r="S60" s="22"/>
      <c r="T60" s="22"/>
    </row>
    <row r="61" spans="1:20" ht="14.25" customHeight="1">
      <c r="A61" s="14">
        <v>3</v>
      </c>
      <c r="B61" s="21" t="str">
        <f>IF(ISERROR(MATCH(A61,Q$32:Q$35,0)),"",INDEX(B$32:B$35,MATCH(A61,Q$32:Q$35,0)))</f>
        <v>Broadneck HS</v>
      </c>
      <c r="C61" s="26">
        <f t="shared" si="5"/>
        <v>8</v>
      </c>
      <c r="D61" s="26">
        <f t="shared" si="6"/>
        <v>3</v>
      </c>
      <c r="E61" s="26"/>
      <c r="F61" s="26">
        <f t="shared" si="7"/>
        <v>2</v>
      </c>
      <c r="G61" s="26">
        <f t="shared" si="8"/>
        <v>4</v>
      </c>
      <c r="H61" s="26"/>
      <c r="I61" s="26" t="str">
        <f t="shared" si="9"/>
        <v/>
      </c>
      <c r="J61" s="26" t="str">
        <f t="shared" si="10"/>
        <v/>
      </c>
      <c r="K61" s="26"/>
      <c r="L61" s="26" t="str">
        <f t="shared" si="11"/>
        <v/>
      </c>
      <c r="M61" s="26" t="str">
        <f t="shared" si="12"/>
        <v/>
      </c>
      <c r="N61" s="26"/>
      <c r="O61" s="26">
        <f t="shared" si="13"/>
        <v>10</v>
      </c>
      <c r="P61" s="26">
        <f t="shared" si="14"/>
        <v>7</v>
      </c>
      <c r="Q61" s="33"/>
      <c r="R61" s="22"/>
      <c r="S61" s="22"/>
      <c r="T61" s="22"/>
    </row>
    <row r="62" spans="1:20" ht="14.25" customHeight="1">
      <c r="A62" s="14">
        <v>4</v>
      </c>
      <c r="B62" s="21" t="str">
        <f>IF(ISERROR(MATCH(A62,Q$32:Q$35,0)),"",INDEX(B$32:B$35,MATCH(A62,Q$32:Q$35,0)))</f>
        <v>Portsmouth Abbey</v>
      </c>
      <c r="C62" s="26">
        <f t="shared" si="5"/>
        <v>6</v>
      </c>
      <c r="D62" s="26">
        <f t="shared" si="6"/>
        <v>5</v>
      </c>
      <c r="E62" s="26"/>
      <c r="F62" s="26">
        <f t="shared" si="7"/>
        <v>1</v>
      </c>
      <c r="G62" s="26">
        <f t="shared" si="8"/>
        <v>5</v>
      </c>
      <c r="H62" s="26"/>
      <c r="I62" s="26" t="str">
        <f t="shared" si="9"/>
        <v/>
      </c>
      <c r="J62" s="26" t="str">
        <f t="shared" si="10"/>
        <v/>
      </c>
      <c r="K62" s="26"/>
      <c r="L62" s="26" t="str">
        <f t="shared" si="11"/>
        <v/>
      </c>
      <c r="M62" s="26" t="str">
        <f t="shared" si="12"/>
        <v/>
      </c>
      <c r="N62" s="26"/>
      <c r="O62" s="26">
        <f t="shared" si="13"/>
        <v>7</v>
      </c>
      <c r="P62" s="26">
        <f t="shared" si="14"/>
        <v>10</v>
      </c>
      <c r="Q62" s="33"/>
      <c r="R62" s="22"/>
      <c r="S62" s="22"/>
      <c r="T62" s="22"/>
    </row>
    <row r="63" spans="1:20" ht="14.25" customHeight="1">
      <c r="A63" s="14">
        <v>5</v>
      </c>
      <c r="B63" s="21" t="str">
        <f>IF(ISERROR(MATCH(A63,M$41:M$44,0)),"",INDEX(B$41:B$44,MATCH(A63,M$41:M$44,0)))</f>
        <v>Cape Cod Academy</v>
      </c>
      <c r="C63" s="26">
        <f t="shared" si="5"/>
        <v>6</v>
      </c>
      <c r="D63" s="26">
        <f t="shared" si="6"/>
        <v>5</v>
      </c>
      <c r="E63" s="26"/>
      <c r="F63" s="26" t="str">
        <f t="shared" si="7"/>
        <v/>
      </c>
      <c r="G63" s="26" t="str">
        <f t="shared" si="8"/>
        <v/>
      </c>
      <c r="H63" s="26"/>
      <c r="I63" s="26">
        <f t="shared" si="9"/>
        <v>2</v>
      </c>
      <c r="J63" s="26">
        <f t="shared" si="10"/>
        <v>1</v>
      </c>
      <c r="K63" s="26"/>
      <c r="L63" s="26" t="str">
        <f t="shared" si="11"/>
        <v/>
      </c>
      <c r="M63" s="26" t="str">
        <f t="shared" si="12"/>
        <v/>
      </c>
      <c r="N63" s="26"/>
      <c r="O63" s="26">
        <f t="shared" si="13"/>
        <v>8</v>
      </c>
      <c r="P63" s="26">
        <f t="shared" si="14"/>
        <v>6</v>
      </c>
      <c r="Q63" s="33"/>
      <c r="R63" s="22"/>
      <c r="S63" s="22"/>
      <c r="T63" s="22"/>
    </row>
    <row r="64" spans="1:20" ht="14.25" customHeight="1">
      <c r="A64" s="14">
        <v>6</v>
      </c>
      <c r="B64" s="21" t="str">
        <f>IF(ISERROR(MATCH(A64,M$41:M$44,0)),"",INDEX(B$41:B$44,MATCH(A64,M$41:M$44,0)))</f>
        <v>St Thomas Aquinas HS</v>
      </c>
      <c r="C64" s="26">
        <f t="shared" si="5"/>
        <v>5</v>
      </c>
      <c r="D64" s="26">
        <f t="shared" si="6"/>
        <v>6</v>
      </c>
      <c r="E64" s="26"/>
      <c r="F64" s="26" t="str">
        <f t="shared" si="7"/>
        <v/>
      </c>
      <c r="G64" s="26" t="str">
        <f t="shared" si="8"/>
        <v/>
      </c>
      <c r="H64" s="26"/>
      <c r="I64" s="26">
        <f t="shared" si="9"/>
        <v>2</v>
      </c>
      <c r="J64" s="26">
        <f t="shared" si="10"/>
        <v>1</v>
      </c>
      <c r="K64" s="26"/>
      <c r="L64" s="26" t="str">
        <f t="shared" si="11"/>
        <v/>
      </c>
      <c r="M64" s="26" t="str">
        <f t="shared" si="12"/>
        <v/>
      </c>
      <c r="N64" s="26"/>
      <c r="O64" s="26">
        <f t="shared" si="13"/>
        <v>7</v>
      </c>
      <c r="P64" s="26">
        <f t="shared" si="14"/>
        <v>7</v>
      </c>
      <c r="Q64" s="33"/>
      <c r="R64" s="22"/>
      <c r="S64" s="22"/>
      <c r="T64" s="22"/>
    </row>
    <row r="65" spans="1:20" ht="14.25" customHeight="1">
      <c r="A65" s="14">
        <v>7</v>
      </c>
      <c r="B65" s="21" t="str">
        <f>IF(ISERROR(MATCH(A65,M$41:M$44,0)),"",INDEX(B$41:B$44,MATCH(A65,M$41:M$44,0)))</f>
        <v>Corona del Mar HS</v>
      </c>
      <c r="C65" s="26">
        <f t="shared" si="5"/>
        <v>6</v>
      </c>
      <c r="D65" s="26">
        <f t="shared" si="6"/>
        <v>5</v>
      </c>
      <c r="E65" s="26"/>
      <c r="F65" s="26" t="str">
        <f t="shared" si="7"/>
        <v/>
      </c>
      <c r="G65" s="26" t="str">
        <f t="shared" si="8"/>
        <v/>
      </c>
      <c r="H65" s="26"/>
      <c r="I65" s="26">
        <f t="shared" si="9"/>
        <v>1</v>
      </c>
      <c r="J65" s="26">
        <f t="shared" si="10"/>
        <v>2</v>
      </c>
      <c r="K65" s="26"/>
      <c r="L65" s="26" t="str">
        <f t="shared" si="11"/>
        <v/>
      </c>
      <c r="M65" s="26" t="str">
        <f t="shared" si="12"/>
        <v/>
      </c>
      <c r="N65" s="26"/>
      <c r="O65" s="26">
        <f t="shared" si="13"/>
        <v>7</v>
      </c>
      <c r="P65" s="26">
        <f t="shared" si="14"/>
        <v>7</v>
      </c>
      <c r="Q65" s="33"/>
      <c r="R65" s="22"/>
      <c r="S65" s="22"/>
      <c r="T65" s="22"/>
    </row>
    <row r="66" spans="1:20" ht="14.25" customHeight="1">
      <c r="A66" s="14">
        <v>8</v>
      </c>
      <c r="B66" s="21" t="str">
        <f>IF(ISERROR(MATCH(A66,M$41:M$44,0)),"",INDEX(B$41:B$44,MATCH(A66,M$41:M$44,0)))</f>
        <v>Newport Harbor HS</v>
      </c>
      <c r="C66" s="26">
        <f t="shared" si="5"/>
        <v>5</v>
      </c>
      <c r="D66" s="26">
        <f t="shared" si="6"/>
        <v>6</v>
      </c>
      <c r="E66" s="26"/>
      <c r="F66" s="26" t="str">
        <f t="shared" si="7"/>
        <v/>
      </c>
      <c r="G66" s="26" t="str">
        <f t="shared" si="8"/>
        <v/>
      </c>
      <c r="H66" s="26"/>
      <c r="I66" s="26">
        <f t="shared" si="9"/>
        <v>1</v>
      </c>
      <c r="J66" s="26">
        <f t="shared" si="10"/>
        <v>2</v>
      </c>
      <c r="K66" s="26"/>
      <c r="L66" s="26" t="str">
        <f t="shared" si="11"/>
        <v/>
      </c>
      <c r="M66" s="26" t="str">
        <f t="shared" si="12"/>
        <v/>
      </c>
      <c r="N66" s="26"/>
      <c r="O66" s="26">
        <f t="shared" si="13"/>
        <v>6</v>
      </c>
      <c r="P66" s="26">
        <f t="shared" si="14"/>
        <v>8</v>
      </c>
      <c r="Q66" s="33"/>
      <c r="R66" s="22"/>
      <c r="S66" s="22"/>
      <c r="T66" s="22"/>
    </row>
    <row r="67" spans="1:20" ht="14.25" customHeight="1">
      <c r="A67" s="14">
        <v>9</v>
      </c>
      <c r="B67" s="21" t="str">
        <f>IF(ISERROR(MATCH(A67,M$50:M$53,0)),"",INDEX(B$50:B$53,MATCH(A67,M$50:M$53,0)))</f>
        <v>Lake Forest HS</v>
      </c>
      <c r="C67" s="26">
        <f t="shared" si="5"/>
        <v>5</v>
      </c>
      <c r="D67" s="26">
        <f t="shared" si="6"/>
        <v>6</v>
      </c>
      <c r="E67" s="26"/>
      <c r="F67" s="26" t="str">
        <f t="shared" si="7"/>
        <v/>
      </c>
      <c r="G67" s="26" t="str">
        <f t="shared" si="8"/>
        <v/>
      </c>
      <c r="H67" s="26"/>
      <c r="I67" s="26" t="str">
        <f t="shared" si="9"/>
        <v/>
      </c>
      <c r="J67" s="26" t="str">
        <f t="shared" si="10"/>
        <v/>
      </c>
      <c r="K67" s="26"/>
      <c r="L67" s="26">
        <f t="shared" si="11"/>
        <v>3</v>
      </c>
      <c r="M67" s="26">
        <f t="shared" si="12"/>
        <v>0</v>
      </c>
      <c r="N67" s="26"/>
      <c r="O67" s="26">
        <f t="shared" si="13"/>
        <v>8</v>
      </c>
      <c r="P67" s="26">
        <f t="shared" si="14"/>
        <v>6</v>
      </c>
      <c r="Q67" s="33"/>
      <c r="R67" s="22"/>
      <c r="S67" s="22"/>
      <c r="T67" s="22"/>
    </row>
    <row r="68" spans="1:20" ht="14.25" customHeight="1">
      <c r="A68" s="14">
        <v>10</v>
      </c>
      <c r="B68" s="21" t="str">
        <f>IF(ISERROR(MATCH(A68,M$50:M$53,0)),"",INDEX(B$50:B$53,MATCH(A68,M$50:M$53,0)))</f>
        <v>Severn School</v>
      </c>
      <c r="C68" s="26">
        <f t="shared" si="5"/>
        <v>5</v>
      </c>
      <c r="D68" s="26">
        <f t="shared" si="6"/>
        <v>6</v>
      </c>
      <c r="E68" s="26"/>
      <c r="F68" s="26" t="str">
        <f t="shared" si="7"/>
        <v/>
      </c>
      <c r="G68" s="26" t="str">
        <f t="shared" si="8"/>
        <v/>
      </c>
      <c r="H68" s="26"/>
      <c r="I68" s="26" t="str">
        <f t="shared" si="9"/>
        <v/>
      </c>
      <c r="J68" s="26" t="str">
        <f t="shared" si="10"/>
        <v/>
      </c>
      <c r="K68" s="26"/>
      <c r="L68" s="26">
        <f t="shared" si="11"/>
        <v>2</v>
      </c>
      <c r="M68" s="26">
        <f t="shared" si="12"/>
        <v>1</v>
      </c>
      <c r="N68" s="26"/>
      <c r="O68" s="26">
        <f t="shared" si="13"/>
        <v>7</v>
      </c>
      <c r="P68" s="26">
        <f t="shared" si="14"/>
        <v>7</v>
      </c>
      <c r="Q68" s="33"/>
      <c r="R68" s="22"/>
      <c r="S68" s="22"/>
      <c r="T68" s="22"/>
    </row>
    <row r="69" spans="1:20" ht="14.25" customHeight="1">
      <c r="A69" s="14">
        <v>11</v>
      </c>
      <c r="B69" s="21" t="str">
        <f>IF(ISERROR(MATCH(A69,M$50:M$53,0)),"",INDEX(B$50:B$53,MATCH(A69,M$50:M$53,0)))</f>
        <v>Bainbridge Island HS</v>
      </c>
      <c r="C69" s="26">
        <f t="shared" si="5"/>
        <v>1</v>
      </c>
      <c r="D69" s="26">
        <f t="shared" si="6"/>
        <v>10</v>
      </c>
      <c r="E69" s="26"/>
      <c r="F69" s="26" t="str">
        <f t="shared" si="7"/>
        <v/>
      </c>
      <c r="G69" s="26" t="str">
        <f t="shared" si="8"/>
        <v/>
      </c>
      <c r="H69" s="26"/>
      <c r="I69" s="26" t="str">
        <f t="shared" si="9"/>
        <v/>
      </c>
      <c r="J69" s="26" t="str">
        <f t="shared" si="10"/>
        <v/>
      </c>
      <c r="K69" s="26"/>
      <c r="L69" s="26">
        <f t="shared" si="11"/>
        <v>1</v>
      </c>
      <c r="M69" s="26">
        <f t="shared" si="12"/>
        <v>2</v>
      </c>
      <c r="N69" s="26"/>
      <c r="O69" s="26">
        <f t="shared" si="13"/>
        <v>2</v>
      </c>
      <c r="P69" s="26">
        <f t="shared" si="14"/>
        <v>12</v>
      </c>
      <c r="Q69" s="33"/>
      <c r="R69" s="22"/>
      <c r="S69" s="22"/>
      <c r="T69" s="22"/>
    </row>
    <row r="70" spans="1:20" ht="14.25" customHeight="1">
      <c r="A70" s="14">
        <v>12</v>
      </c>
      <c r="B70" s="21" t="str">
        <f>IF(ISERROR(MATCH(A70,M$50:M$53,0)),"",INDEX(B$50:B$53,MATCH(A70,M$50:M$53,0)))</f>
        <v>Clear Falls HS</v>
      </c>
      <c r="C70" s="26">
        <f t="shared" si="5"/>
        <v>0</v>
      </c>
      <c r="D70" s="26">
        <f t="shared" si="6"/>
        <v>11</v>
      </c>
      <c r="E70" s="26"/>
      <c r="F70" s="26" t="str">
        <f t="shared" si="7"/>
        <v/>
      </c>
      <c r="G70" s="26" t="str">
        <f t="shared" si="8"/>
        <v/>
      </c>
      <c r="H70" s="26"/>
      <c r="I70" s="26" t="str">
        <f t="shared" si="9"/>
        <v/>
      </c>
      <c r="J70" s="26" t="str">
        <f t="shared" si="10"/>
        <v/>
      </c>
      <c r="K70" s="26"/>
      <c r="L70" s="26">
        <f t="shared" si="11"/>
        <v>0</v>
      </c>
      <c r="M70" s="26">
        <f t="shared" si="12"/>
        <v>3</v>
      </c>
      <c r="N70" s="26"/>
      <c r="O70" s="26">
        <f t="shared" si="13"/>
        <v>0</v>
      </c>
      <c r="P70" s="26">
        <f t="shared" si="14"/>
        <v>14</v>
      </c>
      <c r="Q70" s="33"/>
      <c r="R70" s="22"/>
      <c r="S70" s="22"/>
      <c r="T70" s="22"/>
    </row>
  </sheetData>
  <mergeCells count="32">
    <mergeCell ref="C57:D57"/>
    <mergeCell ref="F57:G57"/>
    <mergeCell ref="I57:J57"/>
    <mergeCell ref="L57:M57"/>
    <mergeCell ref="O57:P57"/>
    <mergeCell ref="K48:L48"/>
    <mergeCell ref="A56:B56"/>
    <mergeCell ref="C56:D56"/>
    <mergeCell ref="F56:G56"/>
    <mergeCell ref="I56:J56"/>
    <mergeCell ref="L56:M56"/>
    <mergeCell ref="A29:S29"/>
    <mergeCell ref="O30:P30"/>
    <mergeCell ref="A38:S38"/>
    <mergeCell ref="K39:L39"/>
    <mergeCell ref="A47:S47"/>
    <mergeCell ref="A9:H9"/>
    <mergeCell ref="A10:H10"/>
    <mergeCell ref="A11:H11"/>
    <mergeCell ref="A12:S12"/>
    <mergeCell ref="Q13:R13"/>
    <mergeCell ref="A4:H4"/>
    <mergeCell ref="A5:H5"/>
    <mergeCell ref="A6:H6"/>
    <mergeCell ref="A7:H7"/>
    <mergeCell ref="A8:H8"/>
    <mergeCell ref="A1:H1"/>
    <mergeCell ref="I1:N1"/>
    <mergeCell ref="A2:H2"/>
    <mergeCell ref="I2:N2"/>
    <mergeCell ref="A3:H3"/>
    <mergeCell ref="I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176"/>
  <sheetViews>
    <sheetView workbookViewId="0"/>
  </sheetViews>
  <sheetFormatPr defaultColWidth="17.140625" defaultRowHeight="12.75" customHeight="1"/>
  <cols>
    <col min="1" max="1" width="5.85546875" customWidth="1"/>
    <col min="2" max="7" width="3.7109375" customWidth="1"/>
    <col min="8" max="8" width="2.85546875" customWidth="1"/>
    <col min="9" max="11" width="3.7109375" customWidth="1"/>
    <col min="12" max="12" width="7.140625" customWidth="1"/>
    <col min="13" max="13" width="6" customWidth="1"/>
    <col min="14" max="14" width="2.5703125" customWidth="1"/>
    <col min="15" max="17" width="3.7109375" customWidth="1"/>
    <col min="18" max="18" width="7.140625" customWidth="1"/>
    <col min="19" max="19" width="6" customWidth="1"/>
    <col min="20" max="20" width="2.7109375" customWidth="1"/>
    <col min="21" max="21" width="22.7109375" customWidth="1"/>
    <col min="22" max="24" width="3.7109375" customWidth="1"/>
    <col min="25" max="25" width="7.140625" customWidth="1"/>
    <col min="26" max="26" width="6" customWidth="1"/>
    <col min="27" max="27" width="3.85546875" customWidth="1"/>
    <col min="28" max="28" width="22.7109375" customWidth="1"/>
    <col min="29" max="31" width="3.7109375" customWidth="1"/>
    <col min="32" max="32" width="7.140625" customWidth="1"/>
    <col min="33" max="33" width="6" customWidth="1"/>
    <col min="34" max="34" width="5.140625" customWidth="1"/>
    <col min="35" max="35" width="7.28515625" customWidth="1"/>
  </cols>
  <sheetData>
    <row r="1" spans="1:35" ht="15.75" customHeight="1">
      <c r="A1" s="50" t="str">
        <f>Rotation!A2</f>
        <v>Qualifying Round Robin</v>
      </c>
      <c r="B1" s="51"/>
      <c r="C1" s="51"/>
      <c r="D1" s="51"/>
      <c r="E1" s="51"/>
      <c r="F1" s="51"/>
      <c r="G1" s="51"/>
      <c r="H1" s="51"/>
      <c r="I1" s="51"/>
      <c r="J1" s="51"/>
      <c r="K1" s="51"/>
      <c r="L1" s="51"/>
      <c r="M1" s="51"/>
      <c r="N1" s="51"/>
      <c r="O1" s="51"/>
      <c r="P1" s="51"/>
      <c r="Q1" s="51"/>
      <c r="R1" s="51"/>
      <c r="S1" s="51"/>
      <c r="T1" s="22"/>
      <c r="U1" s="50" t="str">
        <f>A1</f>
        <v>Qualifying Round Robin</v>
      </c>
      <c r="V1" s="51"/>
      <c r="W1" s="51"/>
      <c r="X1" s="51"/>
      <c r="Y1" s="51"/>
      <c r="Z1" s="51"/>
      <c r="AA1" s="51"/>
      <c r="AB1" s="51"/>
      <c r="AC1" s="51"/>
      <c r="AD1" s="51"/>
      <c r="AE1" s="51"/>
      <c r="AF1" s="51"/>
      <c r="AG1" s="51"/>
      <c r="AH1" s="51"/>
      <c r="AI1" s="22"/>
    </row>
    <row r="2" spans="1:35" ht="14.25" customHeight="1">
      <c r="A2" s="1" t="s">
        <v>57</v>
      </c>
      <c r="B2" s="59" t="s">
        <v>58</v>
      </c>
      <c r="C2" s="61"/>
      <c r="D2" s="61"/>
      <c r="E2" s="61"/>
      <c r="F2" s="61"/>
      <c r="G2" s="61"/>
      <c r="H2" s="30"/>
      <c r="I2" s="59" t="s">
        <v>59</v>
      </c>
      <c r="J2" s="61"/>
      <c r="K2" s="61"/>
      <c r="L2" s="1" t="s">
        <v>60</v>
      </c>
      <c r="M2" s="1" t="s">
        <v>61</v>
      </c>
      <c r="N2" s="30"/>
      <c r="O2" s="59" t="s">
        <v>62</v>
      </c>
      <c r="P2" s="61"/>
      <c r="Q2" s="61"/>
      <c r="R2" s="1" t="s">
        <v>60</v>
      </c>
      <c r="S2" s="1" t="s">
        <v>61</v>
      </c>
      <c r="T2" s="30"/>
      <c r="U2" s="1" t="s">
        <v>63</v>
      </c>
      <c r="V2" s="59" t="s">
        <v>59</v>
      </c>
      <c r="W2" s="61"/>
      <c r="X2" s="61"/>
      <c r="Y2" s="1" t="s">
        <v>60</v>
      </c>
      <c r="Z2" s="1" t="s">
        <v>61</v>
      </c>
      <c r="AA2" s="1" t="s">
        <v>64</v>
      </c>
      <c r="AB2" s="1" t="s">
        <v>63</v>
      </c>
      <c r="AC2" s="59" t="s">
        <v>62</v>
      </c>
      <c r="AD2" s="61"/>
      <c r="AE2" s="61"/>
      <c r="AF2" s="1" t="s">
        <v>60</v>
      </c>
      <c r="AG2" s="1" t="s">
        <v>61</v>
      </c>
      <c r="AH2" s="1" t="s">
        <v>64</v>
      </c>
      <c r="AI2" s="22"/>
    </row>
    <row r="3" spans="1:35" ht="14.25" customHeight="1">
      <c r="A3" s="23"/>
      <c r="B3" s="24">
        <v>1</v>
      </c>
      <c r="C3" s="24">
        <v>2</v>
      </c>
      <c r="D3" s="24">
        <v>3</v>
      </c>
      <c r="E3" s="24">
        <v>4</v>
      </c>
      <c r="F3" s="24">
        <v>5</v>
      </c>
      <c r="G3" s="24">
        <v>6</v>
      </c>
      <c r="H3" s="22"/>
      <c r="I3" s="23"/>
      <c r="J3" s="23"/>
      <c r="K3" s="23"/>
      <c r="L3" s="22"/>
      <c r="M3" s="22"/>
      <c r="N3" s="22"/>
      <c r="O3" s="23"/>
      <c r="P3" s="23"/>
      <c r="Q3" s="23"/>
      <c r="R3" s="22"/>
      <c r="S3" s="22"/>
      <c r="T3" s="22"/>
      <c r="U3" s="23"/>
      <c r="V3" s="23"/>
      <c r="W3" s="23"/>
      <c r="X3" s="23"/>
      <c r="Y3" s="22"/>
      <c r="Z3" s="22"/>
      <c r="AA3" s="22"/>
      <c r="AB3" s="23"/>
      <c r="AC3" s="23"/>
      <c r="AD3" s="23"/>
      <c r="AE3" s="23"/>
      <c r="AF3" s="22"/>
      <c r="AG3" s="22"/>
      <c r="AH3" s="22"/>
      <c r="AI3" s="22"/>
    </row>
    <row r="4" spans="1:35" ht="14.25" customHeight="1">
      <c r="A4" s="26">
        <f>Rotation!A4</f>
        <v>1</v>
      </c>
      <c r="B4" s="7">
        <v>1</v>
      </c>
      <c r="C4" s="36">
        <v>2</v>
      </c>
      <c r="D4" s="36">
        <v>4</v>
      </c>
      <c r="E4" s="36">
        <v>3</v>
      </c>
      <c r="F4" s="36">
        <v>5</v>
      </c>
      <c r="G4" s="36">
        <v>6</v>
      </c>
      <c r="H4" s="34"/>
      <c r="I4" s="26">
        <f>IF(ISERROR(MATCH(Rotation!E4,$B4:$G4,0)),"",INDEX($B$3:$G$3,1,MATCH(Rotation!E4,$B4:$G4,0)))</f>
        <v>1</v>
      </c>
      <c r="J4" s="26">
        <f>IF(ISERROR(MATCH(Rotation!F4,$B4:$G4,0)),"",INDEX($B$3:$G$3,1,MATCH(Rotation!F4,$B4:$G4,0)))</f>
        <v>2</v>
      </c>
      <c r="K4" s="26">
        <f>IF(ISERROR(MATCH(Rotation!G4,$B4:$G4,0)),"",INDEX($B$3:$G$3,1,MATCH(Rotation!G4,$B4:$G4,0)))</f>
        <v>4</v>
      </c>
      <c r="L4" s="7"/>
      <c r="M4" s="18">
        <f t="shared" ref="M4:M35" si="0">IF((SUM(I4:L4)&gt;0),SUM(I4:L4),"")</f>
        <v>7</v>
      </c>
      <c r="N4" s="34"/>
      <c r="O4" s="26">
        <f>IF(ISERROR(MATCH(Rotation!L4,$B4:$G4,0)),"",INDEX($B$3:$G$3,1,MATCH(Rotation!L4,$B4:$G4,0)))</f>
        <v>3</v>
      </c>
      <c r="P4" s="26">
        <f>IF(ISERROR(MATCH(Rotation!M4,$B4:$G4,0)),"",INDEX($B$3:$G$3,1,MATCH(Rotation!M4,$B4:$G4,0)))</f>
        <v>5</v>
      </c>
      <c r="Q4" s="26">
        <f>IF(ISERROR(MATCH(Rotation!N4,$B4:$G4,0)),"",INDEX($B$3:$G$3,1,MATCH(Rotation!N4,$B4:$G4,0)))</f>
        <v>6</v>
      </c>
      <c r="R4" s="7"/>
      <c r="S4" s="18">
        <f t="shared" ref="S4:S35" si="1">IF((SUM(O4:R4)&gt;0),SUM(O4:R4),"")</f>
        <v>14</v>
      </c>
      <c r="T4" s="34"/>
      <c r="U4" s="21" t="str">
        <f>Rotation!C4</f>
        <v>Antilles School</v>
      </c>
      <c r="V4" s="26">
        <f t="shared" ref="V4:V35" si="2">IF((MIN(I4:K4)=0),"",MIN(I4:K4))</f>
        <v>1</v>
      </c>
      <c r="W4" s="26">
        <f t="shared" ref="W4:W35" si="3">IF((MEDIAN(I4:K4)=0),"",MEDIAN(I4:K4))</f>
        <v>2</v>
      </c>
      <c r="X4" s="26">
        <f t="shared" ref="X4:X35" si="4">IF((MAX(I4:K4)=0),"",MAX(I4:K4))</f>
        <v>4</v>
      </c>
      <c r="Y4" s="6" t="str">
        <f t="shared" ref="Y4:Y35" si="5">IF((LEN(L4)=0),"",L4)</f>
        <v/>
      </c>
      <c r="Z4" s="18">
        <f t="shared" ref="Z4:Z35" si="6">IF((SUM(V4:Y4)&gt;0),SUM(V4:Y4),"")</f>
        <v>7</v>
      </c>
      <c r="AA4" s="43" t="str">
        <f t="shared" ref="AA4:AA35" si="7">IF((LEN(Z4)&gt;0),IF((Z4&gt;AG4),"L","W"),"")</f>
        <v>W</v>
      </c>
      <c r="AB4" s="21" t="str">
        <f>Rotation!J4</f>
        <v>Corona del Mar HS</v>
      </c>
      <c r="AC4" s="26">
        <f t="shared" ref="AC4:AC35" si="8">IF((MIN(O4:Q4)=0),"",MIN(O4:Q4))</f>
        <v>3</v>
      </c>
      <c r="AD4" s="26">
        <f t="shared" ref="AD4:AD35" si="9">IF((MEDIAN(O4:Q4)=0),"",MEDIAN(O4:Q4))</f>
        <v>5</v>
      </c>
      <c r="AE4" s="26">
        <f t="shared" ref="AE4:AE35" si="10">IF((MAX(O4:Q4)=0),"",MAX(O4:Q4))</f>
        <v>6</v>
      </c>
      <c r="AF4" s="6" t="str">
        <f t="shared" ref="AF4:AF35" si="11">IF((LEN(R4)=0),"",R4)</f>
        <v/>
      </c>
      <c r="AG4" s="18">
        <f t="shared" ref="AG4:AG35" si="12">IF((SUM(AC4:AF4)&gt;0),SUM(AC4:AF4),"")</f>
        <v>14</v>
      </c>
      <c r="AH4" s="18" t="str">
        <f t="shared" ref="AH4:AH35" si="13">IF((LEN(AG4)&gt;0),IF((AG4&gt;Z4),"L","W"),"")</f>
        <v>L</v>
      </c>
      <c r="AI4" s="22"/>
    </row>
    <row r="5" spans="1:35" ht="14.25" customHeight="1">
      <c r="A5" s="26">
        <f>Rotation!A5</f>
        <v>2</v>
      </c>
      <c r="B5" s="7">
        <v>12</v>
      </c>
      <c r="C5" s="36">
        <v>10</v>
      </c>
      <c r="D5" s="36">
        <v>11</v>
      </c>
      <c r="E5" s="36">
        <v>8</v>
      </c>
      <c r="F5" s="36">
        <v>9</v>
      </c>
      <c r="G5" s="36">
        <v>7</v>
      </c>
      <c r="H5" s="34"/>
      <c r="I5" s="26">
        <f>IF(ISERROR(MATCH(Rotation!E5,$B5:$G5,0)),"",INDEX($B$3:$G$3,1,MATCH(Rotation!E5,$B5:$G5,0)))</f>
        <v>6</v>
      </c>
      <c r="J5" s="26">
        <f>IF(ISERROR(MATCH(Rotation!F5,$B5:$G5,0)),"",INDEX($B$3:$G$3,1,MATCH(Rotation!F5,$B5:$G5,0)))</f>
        <v>4</v>
      </c>
      <c r="K5" s="26">
        <f>IF(ISERROR(MATCH(Rotation!G5,$B5:$G5,0)),"",INDEX($B$3:$G$3,1,MATCH(Rotation!G5,$B5:$G5,0)))</f>
        <v>5</v>
      </c>
      <c r="L5" s="7"/>
      <c r="M5" s="18">
        <f t="shared" si="0"/>
        <v>15</v>
      </c>
      <c r="N5" s="34"/>
      <c r="O5" s="26">
        <f>IF(ISERROR(MATCH(Rotation!L5,$B5:$G5,0)),"",INDEX($B$3:$G$3,1,MATCH(Rotation!L5,$B5:$G5,0)))</f>
        <v>2</v>
      </c>
      <c r="P5" s="26">
        <f>IF(ISERROR(MATCH(Rotation!M5,$B5:$G5,0)),"",INDEX($B$3:$G$3,1,MATCH(Rotation!M5,$B5:$G5,0)))</f>
        <v>3</v>
      </c>
      <c r="Q5" s="26">
        <f>IF(ISERROR(MATCH(Rotation!N5,$B5:$G5,0)),"",INDEX($B$3:$G$3,1,MATCH(Rotation!N5,$B5:$G5,0)))</f>
        <v>1</v>
      </c>
      <c r="R5" s="7"/>
      <c r="S5" s="18">
        <f t="shared" si="1"/>
        <v>6</v>
      </c>
      <c r="T5" s="34"/>
      <c r="U5" s="21" t="str">
        <f>Rotation!C5</f>
        <v>St Thomas Aquinas HS</v>
      </c>
      <c r="V5" s="26">
        <f t="shared" si="2"/>
        <v>4</v>
      </c>
      <c r="W5" s="26">
        <f t="shared" si="3"/>
        <v>5</v>
      </c>
      <c r="X5" s="26">
        <f t="shared" si="4"/>
        <v>6</v>
      </c>
      <c r="Y5" s="6" t="str">
        <f t="shared" si="5"/>
        <v/>
      </c>
      <c r="Z5" s="18">
        <f t="shared" si="6"/>
        <v>15</v>
      </c>
      <c r="AA5" s="43" t="str">
        <f t="shared" si="7"/>
        <v>L</v>
      </c>
      <c r="AB5" s="21" t="str">
        <f>Rotation!J5</f>
        <v>Point Loma HS</v>
      </c>
      <c r="AC5" s="26">
        <f t="shared" si="8"/>
        <v>1</v>
      </c>
      <c r="AD5" s="26">
        <f t="shared" si="9"/>
        <v>2</v>
      </c>
      <c r="AE5" s="26">
        <f t="shared" si="10"/>
        <v>3</v>
      </c>
      <c r="AF5" s="6" t="str">
        <f t="shared" si="11"/>
        <v/>
      </c>
      <c r="AG5" s="18">
        <f t="shared" si="12"/>
        <v>6</v>
      </c>
      <c r="AH5" s="18" t="str">
        <f t="shared" si="13"/>
        <v>W</v>
      </c>
      <c r="AI5" s="22"/>
    </row>
    <row r="6" spans="1:35" ht="14.25" customHeight="1">
      <c r="A6" s="26">
        <f>Rotation!A6</f>
        <v>3</v>
      </c>
      <c r="B6" s="7">
        <v>18</v>
      </c>
      <c r="C6" s="36">
        <v>13</v>
      </c>
      <c r="D6" s="36">
        <v>14</v>
      </c>
      <c r="E6" s="36">
        <v>15</v>
      </c>
      <c r="F6" s="36">
        <v>16</v>
      </c>
      <c r="G6" s="36">
        <v>17</v>
      </c>
      <c r="H6" s="34"/>
      <c r="I6" s="26">
        <f>IF(ISERROR(MATCH(Rotation!E6,$B6:$G6,0)),"",INDEX($B$3:$G$3,1,MATCH(Rotation!E6,$B6:$G6,0)))</f>
        <v>2</v>
      </c>
      <c r="J6" s="26">
        <f>IF(ISERROR(MATCH(Rotation!F6,$B6:$G6,0)),"",INDEX($B$3:$G$3,1,MATCH(Rotation!F6,$B6:$G6,0)))</f>
        <v>3</v>
      </c>
      <c r="K6" s="26">
        <f>IF(ISERROR(MATCH(Rotation!G6,$B6:$G6,0)),"",INDEX($B$3:$G$3,1,MATCH(Rotation!G6,$B6:$G6,0)))</f>
        <v>4</v>
      </c>
      <c r="L6" s="7"/>
      <c r="M6" s="18">
        <f t="shared" si="0"/>
        <v>9</v>
      </c>
      <c r="N6" s="34"/>
      <c r="O6" s="26">
        <f>IF(ISERROR(MATCH(Rotation!L6,$B6:$G6,0)),"",INDEX($B$3:$G$3,1,MATCH(Rotation!L6,$B6:$G6,0)))</f>
        <v>5</v>
      </c>
      <c r="P6" s="26">
        <f>IF(ISERROR(MATCH(Rotation!M6,$B6:$G6,0)),"",INDEX($B$3:$G$3,1,MATCH(Rotation!M6,$B6:$G6,0)))</f>
        <v>6</v>
      </c>
      <c r="Q6" s="26">
        <f>IF(ISERROR(MATCH(Rotation!N6,$B6:$G6,0)),"",INDEX($B$3:$G$3,1,MATCH(Rotation!N6,$B6:$G6,0)))</f>
        <v>1</v>
      </c>
      <c r="R6" s="7"/>
      <c r="S6" s="18">
        <f t="shared" si="1"/>
        <v>12</v>
      </c>
      <c r="T6" s="34"/>
      <c r="U6" s="21" t="str">
        <f>Rotation!C6</f>
        <v>Lake Forest HS</v>
      </c>
      <c r="V6" s="26">
        <f t="shared" si="2"/>
        <v>2</v>
      </c>
      <c r="W6" s="26">
        <f t="shared" si="3"/>
        <v>3</v>
      </c>
      <c r="X6" s="26">
        <f t="shared" si="4"/>
        <v>4</v>
      </c>
      <c r="Y6" s="6" t="str">
        <f t="shared" si="5"/>
        <v/>
      </c>
      <c r="Z6" s="18">
        <f t="shared" si="6"/>
        <v>9</v>
      </c>
      <c r="AA6" s="43" t="str">
        <f t="shared" si="7"/>
        <v>W</v>
      </c>
      <c r="AB6" s="21" t="str">
        <f>Rotation!J6</f>
        <v>Portsmouth Abbey</v>
      </c>
      <c r="AC6" s="26">
        <f t="shared" si="8"/>
        <v>1</v>
      </c>
      <c r="AD6" s="26">
        <f t="shared" si="9"/>
        <v>5</v>
      </c>
      <c r="AE6" s="26">
        <f t="shared" si="10"/>
        <v>6</v>
      </c>
      <c r="AF6" s="6" t="str">
        <f t="shared" si="11"/>
        <v/>
      </c>
      <c r="AG6" s="18">
        <f t="shared" si="12"/>
        <v>12</v>
      </c>
      <c r="AH6" s="18" t="str">
        <f t="shared" si="13"/>
        <v>L</v>
      </c>
      <c r="AI6" s="22"/>
    </row>
    <row r="7" spans="1:35" ht="14.25" customHeight="1">
      <c r="A7" s="26">
        <f>Rotation!A7</f>
        <v>4</v>
      </c>
      <c r="B7" s="7">
        <v>24</v>
      </c>
      <c r="C7" s="36">
        <v>19</v>
      </c>
      <c r="D7" s="36">
        <v>22</v>
      </c>
      <c r="E7" s="36">
        <v>20</v>
      </c>
      <c r="F7" s="36">
        <v>23</v>
      </c>
      <c r="G7" s="36">
        <v>21</v>
      </c>
      <c r="H7" s="34"/>
      <c r="I7" s="26">
        <f>IF(ISERROR(MATCH(Rotation!E7,$B7:$G7,0)),"",INDEX($B$3:$G$3,1,MATCH(Rotation!E7,$B7:$G7,0)))</f>
        <v>2</v>
      </c>
      <c r="J7" s="26">
        <f>IF(ISERROR(MATCH(Rotation!F7,$B7:$G7,0)),"",INDEX($B$3:$G$3,1,MATCH(Rotation!F7,$B7:$G7,0)))</f>
        <v>4</v>
      </c>
      <c r="K7" s="26">
        <f>IF(ISERROR(MATCH(Rotation!G7,$B7:$G7,0)),"",INDEX($B$3:$G$3,1,MATCH(Rotation!G7,$B7:$G7,0)))</f>
        <v>6</v>
      </c>
      <c r="L7" s="7"/>
      <c r="M7" s="18">
        <f t="shared" si="0"/>
        <v>12</v>
      </c>
      <c r="N7" s="34"/>
      <c r="O7" s="26">
        <f>IF(ISERROR(MATCH(Rotation!L7,$B7:$G7,0)),"",INDEX($B$3:$G$3,1,MATCH(Rotation!L7,$B7:$G7,0)))</f>
        <v>3</v>
      </c>
      <c r="P7" s="26">
        <f>IF(ISERROR(MATCH(Rotation!M7,$B7:$G7,0)),"",INDEX($B$3:$G$3,1,MATCH(Rotation!M7,$B7:$G7,0)))</f>
        <v>5</v>
      </c>
      <c r="Q7" s="26">
        <f>IF(ISERROR(MATCH(Rotation!N7,$B7:$G7,0)),"",INDEX($B$3:$G$3,1,MATCH(Rotation!N7,$B7:$G7,0)))</f>
        <v>1</v>
      </c>
      <c r="R7" s="7"/>
      <c r="S7" s="18">
        <f t="shared" si="1"/>
        <v>9</v>
      </c>
      <c r="T7" s="34"/>
      <c r="U7" s="21" t="str">
        <f>Rotation!C7</f>
        <v>Clear Falls HS</v>
      </c>
      <c r="V7" s="26">
        <f t="shared" si="2"/>
        <v>2</v>
      </c>
      <c r="W7" s="26">
        <f t="shared" si="3"/>
        <v>4</v>
      </c>
      <c r="X7" s="26">
        <f t="shared" si="4"/>
        <v>6</v>
      </c>
      <c r="Y7" s="6" t="str">
        <f t="shared" si="5"/>
        <v/>
      </c>
      <c r="Z7" s="18">
        <f t="shared" si="6"/>
        <v>12</v>
      </c>
      <c r="AA7" s="43" t="str">
        <f t="shared" si="7"/>
        <v>L</v>
      </c>
      <c r="AB7" s="21" t="str">
        <f>Rotation!J7</f>
        <v>Cape Cod Academy</v>
      </c>
      <c r="AC7" s="26">
        <f t="shared" si="8"/>
        <v>1</v>
      </c>
      <c r="AD7" s="26">
        <f t="shared" si="9"/>
        <v>3</v>
      </c>
      <c r="AE7" s="26">
        <f t="shared" si="10"/>
        <v>5</v>
      </c>
      <c r="AF7" s="6" t="str">
        <f t="shared" si="11"/>
        <v/>
      </c>
      <c r="AG7" s="18">
        <f t="shared" si="12"/>
        <v>9</v>
      </c>
      <c r="AH7" s="18" t="str">
        <f t="shared" si="13"/>
        <v>W</v>
      </c>
      <c r="AI7" s="22"/>
    </row>
    <row r="8" spans="1:35" ht="14.25" customHeight="1">
      <c r="A8" s="26">
        <f>Rotation!A8</f>
        <v>5</v>
      </c>
      <c r="B8" s="7">
        <v>2</v>
      </c>
      <c r="C8" s="36">
        <v>1</v>
      </c>
      <c r="D8" s="36">
        <v>6</v>
      </c>
      <c r="E8" s="36">
        <v>5</v>
      </c>
      <c r="F8" s="36">
        <v>3</v>
      </c>
      <c r="G8" s="36">
        <v>4</v>
      </c>
      <c r="H8" s="34"/>
      <c r="I8" s="26">
        <f>IF(ISERROR(MATCH(Rotation!E8,$B8:$G8,0)),"",INDEX($B$3:$G$3,1,MATCH(Rotation!E8,$B8:$G8,0)))</f>
        <v>2</v>
      </c>
      <c r="J8" s="26">
        <f>IF(ISERROR(MATCH(Rotation!F8,$B8:$G8,0)),"",INDEX($B$3:$G$3,1,MATCH(Rotation!F8,$B8:$G8,0)))</f>
        <v>1</v>
      </c>
      <c r="K8" s="26">
        <f>IF(ISERROR(MATCH(Rotation!G8,$B8:$G8,0)),"",INDEX($B$3:$G$3,1,MATCH(Rotation!G8,$B8:$G8,0)))</f>
        <v>5</v>
      </c>
      <c r="L8" s="7"/>
      <c r="M8" s="18">
        <f t="shared" si="0"/>
        <v>8</v>
      </c>
      <c r="N8" s="34"/>
      <c r="O8" s="26">
        <f>IF(ISERROR(MATCH(Rotation!L8,$B8:$G8,0)),"",INDEX($B$3:$G$3,1,MATCH(Rotation!L8,$B8:$G8,0)))</f>
        <v>6</v>
      </c>
      <c r="P8" s="26">
        <f>IF(ISERROR(MATCH(Rotation!M8,$B8:$G8,0)),"",INDEX($B$3:$G$3,1,MATCH(Rotation!M8,$B8:$G8,0)))</f>
        <v>4</v>
      </c>
      <c r="Q8" s="26">
        <f>IF(ISERROR(MATCH(Rotation!N8,$B8:$G8,0)),"",INDEX($B$3:$G$3,1,MATCH(Rotation!N8,$B8:$G8,0)))</f>
        <v>3</v>
      </c>
      <c r="R8" s="7"/>
      <c r="S8" s="18">
        <f t="shared" si="1"/>
        <v>13</v>
      </c>
      <c r="T8" s="34"/>
      <c r="U8" s="21" t="str">
        <f>Rotation!C8</f>
        <v>Broadneck HS</v>
      </c>
      <c r="V8" s="26">
        <f t="shared" si="2"/>
        <v>1</v>
      </c>
      <c r="W8" s="26">
        <f t="shared" si="3"/>
        <v>2</v>
      </c>
      <c r="X8" s="26">
        <f t="shared" si="4"/>
        <v>5</v>
      </c>
      <c r="Y8" s="6" t="str">
        <f t="shared" si="5"/>
        <v/>
      </c>
      <c r="Z8" s="18">
        <f t="shared" si="6"/>
        <v>8</v>
      </c>
      <c r="AA8" s="43" t="str">
        <f t="shared" si="7"/>
        <v>W</v>
      </c>
      <c r="AB8" s="21" t="str">
        <f>Rotation!J8</f>
        <v>Bainbridge Island HS</v>
      </c>
      <c r="AC8" s="26">
        <f t="shared" si="8"/>
        <v>3</v>
      </c>
      <c r="AD8" s="26">
        <f t="shared" si="9"/>
        <v>4</v>
      </c>
      <c r="AE8" s="26">
        <f t="shared" si="10"/>
        <v>6</v>
      </c>
      <c r="AF8" s="6" t="str">
        <f t="shared" si="11"/>
        <v/>
      </c>
      <c r="AG8" s="18">
        <f t="shared" si="12"/>
        <v>13</v>
      </c>
      <c r="AH8" s="18" t="str">
        <f t="shared" si="13"/>
        <v>L</v>
      </c>
      <c r="AI8" s="22"/>
    </row>
    <row r="9" spans="1:35" ht="14.25" customHeight="1">
      <c r="A9" s="26">
        <f>Rotation!A9</f>
        <v>6</v>
      </c>
      <c r="B9" s="7">
        <v>10</v>
      </c>
      <c r="C9" s="36">
        <v>11</v>
      </c>
      <c r="D9" s="36">
        <v>8</v>
      </c>
      <c r="E9" s="36">
        <v>7</v>
      </c>
      <c r="F9" s="36">
        <v>12</v>
      </c>
      <c r="G9" s="36">
        <v>9</v>
      </c>
      <c r="H9" s="34"/>
      <c r="I9" s="26">
        <f>IF(ISERROR(MATCH(Rotation!E9,$B9:$G9,0)),"",INDEX($B$3:$G$3,1,MATCH(Rotation!E9,$B9:$G9,0)))</f>
        <v>4</v>
      </c>
      <c r="J9" s="26">
        <f>IF(ISERROR(MATCH(Rotation!F9,$B9:$G9,0)),"",INDEX($B$3:$G$3,1,MATCH(Rotation!F9,$B9:$G9,0)))</f>
        <v>3</v>
      </c>
      <c r="K9" s="26">
        <f>IF(ISERROR(MATCH(Rotation!G9,$B9:$G9,0)),"",INDEX($B$3:$G$3,1,MATCH(Rotation!G9,$B9:$G9,0)))</f>
        <v>6</v>
      </c>
      <c r="L9" s="7"/>
      <c r="M9" s="18">
        <f t="shared" si="0"/>
        <v>13</v>
      </c>
      <c r="N9" s="34"/>
      <c r="O9" s="26">
        <f>IF(ISERROR(MATCH(Rotation!L9,$B9:$G9,0)),"",INDEX($B$3:$G$3,1,MATCH(Rotation!L9,$B9:$G9,0)))</f>
        <v>1</v>
      </c>
      <c r="P9" s="26">
        <f>IF(ISERROR(MATCH(Rotation!M9,$B9:$G9,0)),"",INDEX($B$3:$G$3,1,MATCH(Rotation!M9,$B9:$G9,0)))</f>
        <v>2</v>
      </c>
      <c r="Q9" s="26">
        <f>IF(ISERROR(MATCH(Rotation!N9,$B9:$G9,0)),"",INDEX($B$3:$G$3,1,MATCH(Rotation!N9,$B9:$G9,0)))</f>
        <v>5</v>
      </c>
      <c r="R9" s="7"/>
      <c r="S9" s="18">
        <f t="shared" si="1"/>
        <v>8</v>
      </c>
      <c r="T9" s="34"/>
      <c r="U9" s="21" t="str">
        <f>Rotation!C9</f>
        <v>Severn School</v>
      </c>
      <c r="V9" s="26">
        <f t="shared" si="2"/>
        <v>3</v>
      </c>
      <c r="W9" s="26">
        <f t="shared" si="3"/>
        <v>4</v>
      </c>
      <c r="X9" s="26">
        <f t="shared" si="4"/>
        <v>6</v>
      </c>
      <c r="Y9" s="6" t="str">
        <f t="shared" si="5"/>
        <v/>
      </c>
      <c r="Z9" s="18">
        <f t="shared" si="6"/>
        <v>13</v>
      </c>
      <c r="AA9" s="43" t="str">
        <f t="shared" si="7"/>
        <v>L</v>
      </c>
      <c r="AB9" s="21" t="str">
        <f>Rotation!J9</f>
        <v>Newport Harbor HS</v>
      </c>
      <c r="AC9" s="26">
        <f t="shared" si="8"/>
        <v>1</v>
      </c>
      <c r="AD9" s="26">
        <f t="shared" si="9"/>
        <v>2</v>
      </c>
      <c r="AE9" s="26">
        <f t="shared" si="10"/>
        <v>5</v>
      </c>
      <c r="AF9" s="6" t="str">
        <f t="shared" si="11"/>
        <v/>
      </c>
      <c r="AG9" s="18">
        <f t="shared" si="12"/>
        <v>8</v>
      </c>
      <c r="AH9" s="18" t="str">
        <f t="shared" si="13"/>
        <v>W</v>
      </c>
      <c r="AI9" s="22"/>
    </row>
    <row r="10" spans="1:35" ht="14.25" customHeight="1">
      <c r="A10" s="26">
        <f>Rotation!A10</f>
        <v>7</v>
      </c>
      <c r="B10" s="7">
        <v>18</v>
      </c>
      <c r="C10" s="36">
        <v>16</v>
      </c>
      <c r="D10" s="36">
        <v>13</v>
      </c>
      <c r="E10" s="36">
        <v>15</v>
      </c>
      <c r="F10" s="36">
        <v>14</v>
      </c>
      <c r="G10" s="36">
        <v>17</v>
      </c>
      <c r="H10" s="34"/>
      <c r="I10" s="26">
        <f>IF(ISERROR(MATCH(Rotation!E10,$B10:$G10,0)),"",INDEX($B$3:$G$3,1,MATCH(Rotation!E10,$B10:$G10,0)))</f>
        <v>3</v>
      </c>
      <c r="J10" s="26">
        <f>IF(ISERROR(MATCH(Rotation!F10,$B10:$G10,0)),"",INDEX($B$3:$G$3,1,MATCH(Rotation!F10,$B10:$G10,0)))</f>
        <v>5</v>
      </c>
      <c r="K10" s="26">
        <f>IF(ISERROR(MATCH(Rotation!G10,$B10:$G10,0)),"",INDEX($B$3:$G$3,1,MATCH(Rotation!G10,$B10:$G10,0)))</f>
        <v>4</v>
      </c>
      <c r="L10" s="7"/>
      <c r="M10" s="18">
        <f t="shared" si="0"/>
        <v>12</v>
      </c>
      <c r="N10" s="34"/>
      <c r="O10" s="26">
        <f>IF(ISERROR(MATCH(Rotation!L10,$B10:$G10,0)),"",INDEX($B$3:$G$3,1,MATCH(Rotation!L10,$B10:$G10,0)))</f>
        <v>2</v>
      </c>
      <c r="P10" s="26">
        <f>IF(ISERROR(MATCH(Rotation!M10,$B10:$G10,0)),"",INDEX($B$3:$G$3,1,MATCH(Rotation!M10,$B10:$G10,0)))</f>
        <v>6</v>
      </c>
      <c r="Q10" s="26">
        <f>IF(ISERROR(MATCH(Rotation!N10,$B10:$G10,0)),"",INDEX($B$3:$G$3,1,MATCH(Rotation!N10,$B10:$G10,0)))</f>
        <v>1</v>
      </c>
      <c r="R10" s="7"/>
      <c r="S10" s="18">
        <f t="shared" si="1"/>
        <v>9</v>
      </c>
      <c r="T10" s="34"/>
      <c r="U10" s="21" t="str">
        <f>Rotation!C10</f>
        <v>Portsmouth Abbey</v>
      </c>
      <c r="V10" s="26">
        <f t="shared" si="2"/>
        <v>3</v>
      </c>
      <c r="W10" s="26">
        <f t="shared" si="3"/>
        <v>4</v>
      </c>
      <c r="X10" s="26">
        <f t="shared" si="4"/>
        <v>5</v>
      </c>
      <c r="Y10" s="6" t="str">
        <f t="shared" si="5"/>
        <v/>
      </c>
      <c r="Z10" s="18">
        <f t="shared" si="6"/>
        <v>12</v>
      </c>
      <c r="AA10" s="43" t="str">
        <f t="shared" si="7"/>
        <v>L</v>
      </c>
      <c r="AB10" s="21" t="str">
        <f>Rotation!J10</f>
        <v>Antilles School</v>
      </c>
      <c r="AC10" s="26">
        <f t="shared" si="8"/>
        <v>1</v>
      </c>
      <c r="AD10" s="26">
        <f t="shared" si="9"/>
        <v>2</v>
      </c>
      <c r="AE10" s="26">
        <f t="shared" si="10"/>
        <v>6</v>
      </c>
      <c r="AF10" s="6" t="str">
        <f t="shared" si="11"/>
        <v/>
      </c>
      <c r="AG10" s="18">
        <f t="shared" si="12"/>
        <v>9</v>
      </c>
      <c r="AH10" s="18" t="str">
        <f t="shared" si="13"/>
        <v>W</v>
      </c>
      <c r="AI10" s="22"/>
    </row>
    <row r="11" spans="1:35" ht="14.25" customHeight="1">
      <c r="A11" s="26">
        <f>Rotation!A11</f>
        <v>8</v>
      </c>
      <c r="B11" s="7">
        <v>21</v>
      </c>
      <c r="C11" s="36">
        <v>20</v>
      </c>
      <c r="D11" s="36">
        <v>24</v>
      </c>
      <c r="E11" s="36">
        <v>22</v>
      </c>
      <c r="F11" s="36">
        <v>23</v>
      </c>
      <c r="G11" s="36">
        <v>19</v>
      </c>
      <c r="H11" s="34"/>
      <c r="I11" s="26">
        <f>IF(ISERROR(MATCH(Rotation!E11,$B11:$G11,0)),"",INDEX($B$3:$G$3,1,MATCH(Rotation!E11,$B11:$G11,0)))</f>
        <v>6</v>
      </c>
      <c r="J11" s="26">
        <f>IF(ISERROR(MATCH(Rotation!F11,$B11:$G11,0)),"",INDEX($B$3:$G$3,1,MATCH(Rotation!F11,$B11:$G11,0)))</f>
        <v>2</v>
      </c>
      <c r="K11" s="26">
        <f>IF(ISERROR(MATCH(Rotation!G11,$B11:$G11,0)),"",INDEX($B$3:$G$3,1,MATCH(Rotation!G11,$B11:$G11,0)))</f>
        <v>1</v>
      </c>
      <c r="L11" s="7"/>
      <c r="M11" s="18">
        <f t="shared" si="0"/>
        <v>9</v>
      </c>
      <c r="N11" s="34"/>
      <c r="O11" s="26">
        <f>IF(ISERROR(MATCH(Rotation!L11,$B11:$G11,0)),"",INDEX($B$3:$G$3,1,MATCH(Rotation!L11,$B11:$G11,0)))</f>
        <v>4</v>
      </c>
      <c r="P11" s="26">
        <f>IF(ISERROR(MATCH(Rotation!M11,$B11:$G11,0)),"",INDEX($B$3:$G$3,1,MATCH(Rotation!M11,$B11:$G11,0)))</f>
        <v>5</v>
      </c>
      <c r="Q11" s="26">
        <f>IF(ISERROR(MATCH(Rotation!N11,$B11:$G11,0)),"",INDEX($B$3:$G$3,1,MATCH(Rotation!N11,$B11:$G11,0)))</f>
        <v>3</v>
      </c>
      <c r="R11" s="7"/>
      <c r="S11" s="18">
        <f t="shared" si="1"/>
        <v>12</v>
      </c>
      <c r="T11" s="34"/>
      <c r="U11" s="21" t="str">
        <f>Rotation!C11</f>
        <v>Cape Cod Academy</v>
      </c>
      <c r="V11" s="26">
        <f t="shared" si="2"/>
        <v>1</v>
      </c>
      <c r="W11" s="26">
        <f t="shared" si="3"/>
        <v>2</v>
      </c>
      <c r="X11" s="26">
        <f t="shared" si="4"/>
        <v>6</v>
      </c>
      <c r="Y11" s="6" t="str">
        <f t="shared" si="5"/>
        <v/>
      </c>
      <c r="Z11" s="18">
        <f t="shared" si="6"/>
        <v>9</v>
      </c>
      <c r="AA11" s="43" t="str">
        <f t="shared" si="7"/>
        <v>W</v>
      </c>
      <c r="AB11" s="21" t="str">
        <f>Rotation!J11</f>
        <v>St Thomas Aquinas HS</v>
      </c>
      <c r="AC11" s="26">
        <f t="shared" si="8"/>
        <v>3</v>
      </c>
      <c r="AD11" s="26">
        <f t="shared" si="9"/>
        <v>4</v>
      </c>
      <c r="AE11" s="26">
        <f t="shared" si="10"/>
        <v>5</v>
      </c>
      <c r="AF11" s="6" t="str">
        <f t="shared" si="11"/>
        <v/>
      </c>
      <c r="AG11" s="18">
        <f t="shared" si="12"/>
        <v>12</v>
      </c>
      <c r="AH11" s="18" t="str">
        <f t="shared" si="13"/>
        <v>L</v>
      </c>
      <c r="AI11" s="22"/>
    </row>
    <row r="12" spans="1:35" ht="14.25" customHeight="1">
      <c r="A12" s="26">
        <f>Rotation!A12</f>
        <v>9</v>
      </c>
      <c r="B12" s="7">
        <v>4</v>
      </c>
      <c r="C12" s="36">
        <v>2</v>
      </c>
      <c r="D12" s="36">
        <v>1</v>
      </c>
      <c r="E12" s="36">
        <v>3</v>
      </c>
      <c r="F12" s="36">
        <v>6</v>
      </c>
      <c r="G12" s="36">
        <v>5</v>
      </c>
      <c r="H12" s="34"/>
      <c r="I12" s="26">
        <f>IF(ISERROR(MATCH(Rotation!E12,$B12:$G12,0)),"",INDEX($B$3:$G$3,1,MATCH(Rotation!E12,$B12:$G12,0)))</f>
        <v>3</v>
      </c>
      <c r="J12" s="26">
        <f>IF(ISERROR(MATCH(Rotation!F12,$B12:$G12,0)),"",INDEX($B$3:$G$3,1,MATCH(Rotation!F12,$B12:$G12,0)))</f>
        <v>2</v>
      </c>
      <c r="K12" s="26">
        <f>IF(ISERROR(MATCH(Rotation!G12,$B12:$G12,0)),"",INDEX($B$3:$G$3,1,MATCH(Rotation!G12,$B12:$G12,0)))</f>
        <v>4</v>
      </c>
      <c r="L12" s="7"/>
      <c r="M12" s="18">
        <f t="shared" si="0"/>
        <v>9</v>
      </c>
      <c r="N12" s="34"/>
      <c r="O12" s="26">
        <f>IF(ISERROR(MATCH(Rotation!L12,$B12:$G12,0)),"",INDEX($B$3:$G$3,1,MATCH(Rotation!L12,$B12:$G12,0)))</f>
        <v>1</v>
      </c>
      <c r="P12" s="26">
        <f>IF(ISERROR(MATCH(Rotation!M12,$B12:$G12,0)),"",INDEX($B$3:$G$3,1,MATCH(Rotation!M12,$B12:$G12,0)))</f>
        <v>6</v>
      </c>
      <c r="Q12" s="26">
        <f>IF(ISERROR(MATCH(Rotation!N12,$B12:$G12,0)),"",INDEX($B$3:$G$3,1,MATCH(Rotation!N12,$B12:$G12,0)))</f>
        <v>5</v>
      </c>
      <c r="R12" s="7"/>
      <c r="S12" s="18">
        <f t="shared" si="1"/>
        <v>12</v>
      </c>
      <c r="T12" s="34"/>
      <c r="U12" s="21" t="str">
        <f>Rotation!C12</f>
        <v>Corona del Mar HS</v>
      </c>
      <c r="V12" s="26">
        <f t="shared" si="2"/>
        <v>2</v>
      </c>
      <c r="W12" s="26">
        <f t="shared" si="3"/>
        <v>3</v>
      </c>
      <c r="X12" s="26">
        <f t="shared" si="4"/>
        <v>4</v>
      </c>
      <c r="Y12" s="6" t="str">
        <f t="shared" si="5"/>
        <v/>
      </c>
      <c r="Z12" s="18">
        <f t="shared" si="6"/>
        <v>9</v>
      </c>
      <c r="AA12" s="43" t="str">
        <f t="shared" si="7"/>
        <v>W</v>
      </c>
      <c r="AB12" s="21" t="str">
        <f>Rotation!J12</f>
        <v>Lake Forest HS</v>
      </c>
      <c r="AC12" s="26">
        <f t="shared" si="8"/>
        <v>1</v>
      </c>
      <c r="AD12" s="26">
        <f t="shared" si="9"/>
        <v>5</v>
      </c>
      <c r="AE12" s="26">
        <f t="shared" si="10"/>
        <v>6</v>
      </c>
      <c r="AF12" s="6" t="str">
        <f t="shared" si="11"/>
        <v/>
      </c>
      <c r="AG12" s="18">
        <f t="shared" si="12"/>
        <v>12</v>
      </c>
      <c r="AH12" s="18" t="str">
        <f t="shared" si="13"/>
        <v>L</v>
      </c>
      <c r="AI12" s="22"/>
    </row>
    <row r="13" spans="1:35" ht="14.25" customHeight="1">
      <c r="A13" s="26">
        <f>Rotation!A13</f>
        <v>10</v>
      </c>
      <c r="B13" s="7">
        <v>7</v>
      </c>
      <c r="C13" s="36">
        <v>9</v>
      </c>
      <c r="D13" s="36">
        <v>10</v>
      </c>
      <c r="E13" s="36">
        <v>8</v>
      </c>
      <c r="F13" s="36">
        <v>11</v>
      </c>
      <c r="G13" s="36">
        <v>12</v>
      </c>
      <c r="H13" s="34"/>
      <c r="I13" s="26">
        <f>IF(ISERROR(MATCH(Rotation!E13,$B13:$G13,0)),"",INDEX($B$3:$G$3,1,MATCH(Rotation!E13,$B13:$G13,0)))</f>
        <v>1</v>
      </c>
      <c r="J13" s="26">
        <f>IF(ISERROR(MATCH(Rotation!F13,$B13:$G13,0)),"",INDEX($B$3:$G$3,1,MATCH(Rotation!F13,$B13:$G13,0)))</f>
        <v>4</v>
      </c>
      <c r="K13" s="26">
        <f>IF(ISERROR(MATCH(Rotation!G13,$B13:$G13,0)),"",INDEX($B$3:$G$3,1,MATCH(Rotation!G13,$B13:$G13,0)))</f>
        <v>2</v>
      </c>
      <c r="L13" s="7"/>
      <c r="M13" s="18">
        <f t="shared" si="0"/>
        <v>7</v>
      </c>
      <c r="N13" s="34"/>
      <c r="O13" s="26">
        <f>IF(ISERROR(MATCH(Rotation!L13,$B13:$G13,0)),"",INDEX($B$3:$G$3,1,MATCH(Rotation!L13,$B13:$G13,0)))</f>
        <v>3</v>
      </c>
      <c r="P13" s="26">
        <f>IF(ISERROR(MATCH(Rotation!M13,$B13:$G13,0)),"",INDEX($B$3:$G$3,1,MATCH(Rotation!M13,$B13:$G13,0)))</f>
        <v>5</v>
      </c>
      <c r="Q13" s="26">
        <f>IF(ISERROR(MATCH(Rotation!N13,$B13:$G13,0)),"",INDEX($B$3:$G$3,1,MATCH(Rotation!N13,$B13:$G13,0)))</f>
        <v>6</v>
      </c>
      <c r="R13" s="7"/>
      <c r="S13" s="18">
        <f t="shared" si="1"/>
        <v>14</v>
      </c>
      <c r="T13" s="34"/>
      <c r="U13" s="21" t="str">
        <f>Rotation!C13</f>
        <v>Point Loma HS</v>
      </c>
      <c r="V13" s="26">
        <f t="shared" si="2"/>
        <v>1</v>
      </c>
      <c r="W13" s="26">
        <f t="shared" si="3"/>
        <v>2</v>
      </c>
      <c r="X13" s="26">
        <f t="shared" si="4"/>
        <v>4</v>
      </c>
      <c r="Y13" s="6" t="str">
        <f t="shared" si="5"/>
        <v/>
      </c>
      <c r="Z13" s="18">
        <f t="shared" si="6"/>
        <v>7</v>
      </c>
      <c r="AA13" s="43" t="str">
        <f t="shared" si="7"/>
        <v>W</v>
      </c>
      <c r="AB13" s="21" t="str">
        <f>Rotation!J13</f>
        <v>Clear Falls HS</v>
      </c>
      <c r="AC13" s="26">
        <f t="shared" si="8"/>
        <v>3</v>
      </c>
      <c r="AD13" s="26">
        <f t="shared" si="9"/>
        <v>5</v>
      </c>
      <c r="AE13" s="26">
        <f t="shared" si="10"/>
        <v>6</v>
      </c>
      <c r="AF13" s="6" t="str">
        <f t="shared" si="11"/>
        <v/>
      </c>
      <c r="AG13" s="18">
        <f t="shared" si="12"/>
        <v>14</v>
      </c>
      <c r="AH13" s="18" t="str">
        <f t="shared" si="13"/>
        <v>L</v>
      </c>
      <c r="AI13" s="22"/>
    </row>
    <row r="14" spans="1:35" ht="14.25" customHeight="1">
      <c r="A14" s="26">
        <f>Rotation!A14</f>
        <v>11</v>
      </c>
      <c r="B14" s="7">
        <v>18</v>
      </c>
      <c r="C14" s="36">
        <v>16</v>
      </c>
      <c r="D14" s="36">
        <v>13</v>
      </c>
      <c r="E14" s="36">
        <v>17</v>
      </c>
      <c r="F14" s="36">
        <v>15</v>
      </c>
      <c r="G14" s="36">
        <v>14</v>
      </c>
      <c r="H14" s="34"/>
      <c r="I14" s="26">
        <f>IF(ISERROR(MATCH(Rotation!E14,$B14:$G14,0)),"",INDEX($B$3:$G$3,1,MATCH(Rotation!E14,$B14:$G14,0)))</f>
        <v>3</v>
      </c>
      <c r="J14" s="26">
        <f>IF(ISERROR(MATCH(Rotation!F14,$B14:$G14,0)),"",INDEX($B$3:$G$3,1,MATCH(Rotation!F14,$B14:$G14,0)))</f>
        <v>6</v>
      </c>
      <c r="K14" s="26">
        <f>IF(ISERROR(MATCH(Rotation!G14,$B14:$G14,0)),"",INDEX($B$3:$G$3,1,MATCH(Rotation!G14,$B14:$G14,0)))</f>
        <v>5</v>
      </c>
      <c r="L14" s="7"/>
      <c r="M14" s="18">
        <f t="shared" si="0"/>
        <v>14</v>
      </c>
      <c r="N14" s="34"/>
      <c r="O14" s="26">
        <f>IF(ISERROR(MATCH(Rotation!L14,$B14:$G14,0)),"",INDEX($B$3:$G$3,1,MATCH(Rotation!L14,$B14:$G14,0)))</f>
        <v>2</v>
      </c>
      <c r="P14" s="26">
        <f>IF(ISERROR(MATCH(Rotation!M14,$B14:$G14,0)),"",INDEX($B$3:$G$3,1,MATCH(Rotation!M14,$B14:$G14,0)))</f>
        <v>4</v>
      </c>
      <c r="Q14" s="26">
        <f>IF(ISERROR(MATCH(Rotation!N14,$B14:$G14,0)),"",INDEX($B$3:$G$3,1,MATCH(Rotation!N14,$B14:$G14,0)))</f>
        <v>1</v>
      </c>
      <c r="R14" s="7"/>
      <c r="S14" s="18">
        <f t="shared" si="1"/>
        <v>7</v>
      </c>
      <c r="T14" s="34"/>
      <c r="U14" s="21" t="str">
        <f>Rotation!C14</f>
        <v>Bainbridge Island HS</v>
      </c>
      <c r="V14" s="26">
        <f t="shared" si="2"/>
        <v>3</v>
      </c>
      <c r="W14" s="26">
        <f t="shared" si="3"/>
        <v>5</v>
      </c>
      <c r="X14" s="26">
        <f t="shared" si="4"/>
        <v>6</v>
      </c>
      <c r="Y14" s="6" t="str">
        <f t="shared" si="5"/>
        <v/>
      </c>
      <c r="Z14" s="18">
        <f t="shared" si="6"/>
        <v>14</v>
      </c>
      <c r="AA14" s="43" t="str">
        <f t="shared" si="7"/>
        <v>L</v>
      </c>
      <c r="AB14" s="21" t="str">
        <f>Rotation!J14</f>
        <v>Antilles School</v>
      </c>
      <c r="AC14" s="26">
        <f t="shared" si="8"/>
        <v>1</v>
      </c>
      <c r="AD14" s="26">
        <f t="shared" si="9"/>
        <v>2</v>
      </c>
      <c r="AE14" s="26">
        <f t="shared" si="10"/>
        <v>4</v>
      </c>
      <c r="AF14" s="6" t="str">
        <f t="shared" si="11"/>
        <v/>
      </c>
      <c r="AG14" s="18">
        <f t="shared" si="12"/>
        <v>7</v>
      </c>
      <c r="AH14" s="18" t="str">
        <f t="shared" si="13"/>
        <v>W</v>
      </c>
      <c r="AI14" s="22"/>
    </row>
    <row r="15" spans="1:35" ht="14.25" customHeight="1">
      <c r="A15" s="26">
        <f>Rotation!A15</f>
        <v>12</v>
      </c>
      <c r="B15" s="7">
        <v>19</v>
      </c>
      <c r="C15" s="36">
        <v>20</v>
      </c>
      <c r="D15" s="36">
        <v>24</v>
      </c>
      <c r="E15" s="36">
        <v>23</v>
      </c>
      <c r="F15" s="36">
        <v>22</v>
      </c>
      <c r="G15" s="36">
        <v>21</v>
      </c>
      <c r="H15" s="34"/>
      <c r="I15" s="26">
        <f>IF(ISERROR(MATCH(Rotation!E15,$B15:$G15,0)),"",INDEX($B$3:$G$3,1,MATCH(Rotation!E15,$B15:$G15,0)))</f>
        <v>1</v>
      </c>
      <c r="J15" s="26">
        <f>IF(ISERROR(MATCH(Rotation!F15,$B15:$G15,0)),"",INDEX($B$3:$G$3,1,MATCH(Rotation!F15,$B15:$G15,0)))</f>
        <v>2</v>
      </c>
      <c r="K15" s="26">
        <f>IF(ISERROR(MATCH(Rotation!G15,$B15:$G15,0)),"",INDEX($B$3:$G$3,1,MATCH(Rotation!G15,$B15:$G15,0)))</f>
        <v>6</v>
      </c>
      <c r="L15" s="7"/>
      <c r="M15" s="18">
        <f t="shared" si="0"/>
        <v>9</v>
      </c>
      <c r="N15" s="34"/>
      <c r="O15" s="26">
        <f>IF(ISERROR(MATCH(Rotation!L15,$B15:$G15,0)),"",INDEX($B$3:$G$3,1,MATCH(Rotation!L15,$B15:$G15,0)))</f>
        <v>5</v>
      </c>
      <c r="P15" s="26">
        <f>IF(ISERROR(MATCH(Rotation!M15,$B15:$G15,0)),"",INDEX($B$3:$G$3,1,MATCH(Rotation!M15,$B15:$G15,0)))</f>
        <v>4</v>
      </c>
      <c r="Q15" s="26">
        <f>IF(ISERROR(MATCH(Rotation!N15,$B15:$G15,0)),"",INDEX($B$3:$G$3,1,MATCH(Rotation!N15,$B15:$G15,0)))</f>
        <v>3</v>
      </c>
      <c r="R15" s="7"/>
      <c r="S15" s="18">
        <f t="shared" si="1"/>
        <v>12</v>
      </c>
      <c r="T15" s="34"/>
      <c r="U15" s="21" t="str">
        <f>Rotation!C15</f>
        <v>Newport Harbor HS</v>
      </c>
      <c r="V15" s="26">
        <f t="shared" si="2"/>
        <v>1</v>
      </c>
      <c r="W15" s="26">
        <f t="shared" si="3"/>
        <v>2</v>
      </c>
      <c r="X15" s="26">
        <f t="shared" si="4"/>
        <v>6</v>
      </c>
      <c r="Y15" s="6" t="str">
        <f t="shared" si="5"/>
        <v/>
      </c>
      <c r="Z15" s="18">
        <f t="shared" si="6"/>
        <v>9</v>
      </c>
      <c r="AA15" s="43" t="str">
        <f t="shared" si="7"/>
        <v>W</v>
      </c>
      <c r="AB15" s="21" t="str">
        <f>Rotation!J15</f>
        <v>St Thomas Aquinas HS</v>
      </c>
      <c r="AC15" s="26">
        <f t="shared" si="8"/>
        <v>3</v>
      </c>
      <c r="AD15" s="26">
        <f t="shared" si="9"/>
        <v>4</v>
      </c>
      <c r="AE15" s="26">
        <f t="shared" si="10"/>
        <v>5</v>
      </c>
      <c r="AF15" s="6" t="str">
        <f t="shared" si="11"/>
        <v/>
      </c>
      <c r="AG15" s="18">
        <f t="shared" si="12"/>
        <v>12</v>
      </c>
      <c r="AH15" s="18" t="str">
        <f t="shared" si="13"/>
        <v>L</v>
      </c>
      <c r="AI15" s="22"/>
    </row>
    <row r="16" spans="1:35" ht="14.25" customHeight="1">
      <c r="A16" s="26">
        <f>Rotation!A16</f>
        <v>13</v>
      </c>
      <c r="B16" s="7">
        <v>4</v>
      </c>
      <c r="C16" s="36">
        <v>5</v>
      </c>
      <c r="D16" s="36">
        <v>2</v>
      </c>
      <c r="E16" s="36">
        <v>6</v>
      </c>
      <c r="F16" s="36">
        <v>3</v>
      </c>
      <c r="G16" s="36">
        <v>1</v>
      </c>
      <c r="H16" s="34"/>
      <c r="I16" s="26">
        <f>IF(ISERROR(MATCH(Rotation!E16,$B16:$G16,0)),"",INDEX($B$3:$G$3,1,MATCH(Rotation!E16,$B16:$G16,0)))</f>
        <v>6</v>
      </c>
      <c r="J16" s="26">
        <f>IF(ISERROR(MATCH(Rotation!F16,$B16:$G16,0)),"",INDEX($B$3:$G$3,1,MATCH(Rotation!F16,$B16:$G16,0)))</f>
        <v>3</v>
      </c>
      <c r="K16" s="26">
        <f>IF(ISERROR(MATCH(Rotation!G16,$B16:$G16,0)),"",INDEX($B$3:$G$3,1,MATCH(Rotation!G16,$B16:$G16,0)))</f>
        <v>5</v>
      </c>
      <c r="L16" s="7"/>
      <c r="M16" s="18">
        <f t="shared" si="0"/>
        <v>14</v>
      </c>
      <c r="N16" s="34"/>
      <c r="O16" s="26">
        <f>IF(ISERROR(MATCH(Rotation!L16,$B16:$G16,0)),"",INDEX($B$3:$G$3,1,MATCH(Rotation!L16,$B16:$G16,0)))</f>
        <v>1</v>
      </c>
      <c r="P16" s="26">
        <f>IF(ISERROR(MATCH(Rotation!M16,$B16:$G16,0)),"",INDEX($B$3:$G$3,1,MATCH(Rotation!M16,$B16:$G16,0)))</f>
        <v>2</v>
      </c>
      <c r="Q16" s="26">
        <f>IF(ISERROR(MATCH(Rotation!N16,$B16:$G16,0)),"",INDEX($B$3:$G$3,1,MATCH(Rotation!N16,$B16:$G16,0)))</f>
        <v>4</v>
      </c>
      <c r="R16" s="7"/>
      <c r="S16" s="18">
        <f t="shared" si="1"/>
        <v>7</v>
      </c>
      <c r="T16" s="34"/>
      <c r="U16" s="21" t="str">
        <f>Rotation!C16</f>
        <v>Portsmouth Abbey</v>
      </c>
      <c r="V16" s="26">
        <f t="shared" si="2"/>
        <v>3</v>
      </c>
      <c r="W16" s="26">
        <f t="shared" si="3"/>
        <v>5</v>
      </c>
      <c r="X16" s="26">
        <f t="shared" si="4"/>
        <v>6</v>
      </c>
      <c r="Y16" s="6" t="str">
        <f t="shared" si="5"/>
        <v/>
      </c>
      <c r="Z16" s="18">
        <f t="shared" si="6"/>
        <v>14</v>
      </c>
      <c r="AA16" s="43" t="str">
        <f t="shared" si="7"/>
        <v>L</v>
      </c>
      <c r="AB16" s="21" t="str">
        <f>Rotation!J16</f>
        <v>Broadneck HS</v>
      </c>
      <c r="AC16" s="26">
        <f t="shared" si="8"/>
        <v>1</v>
      </c>
      <c r="AD16" s="26">
        <f t="shared" si="9"/>
        <v>2</v>
      </c>
      <c r="AE16" s="26">
        <f t="shared" si="10"/>
        <v>4</v>
      </c>
      <c r="AF16" s="6" t="str">
        <f t="shared" si="11"/>
        <v/>
      </c>
      <c r="AG16" s="18">
        <f t="shared" si="12"/>
        <v>7</v>
      </c>
      <c r="AH16" s="18" t="str">
        <f t="shared" si="13"/>
        <v>W</v>
      </c>
      <c r="AI16" s="22"/>
    </row>
    <row r="17" spans="1:35" ht="14.25" customHeight="1">
      <c r="A17" s="26">
        <f>Rotation!A17</f>
        <v>14</v>
      </c>
      <c r="B17" s="7">
        <v>10</v>
      </c>
      <c r="C17" s="36">
        <v>11</v>
      </c>
      <c r="D17" s="36">
        <v>7</v>
      </c>
      <c r="E17" s="36">
        <v>12</v>
      </c>
      <c r="F17" s="36">
        <v>8</v>
      </c>
      <c r="G17" s="36">
        <v>9</v>
      </c>
      <c r="H17" s="34"/>
      <c r="I17" s="26">
        <f>IF(ISERROR(MATCH(Rotation!E17,$B17:$G17,0)),"",INDEX($B$3:$G$3,1,MATCH(Rotation!E17,$B17:$G17,0)))</f>
        <v>3</v>
      </c>
      <c r="J17" s="26">
        <f>IF(ISERROR(MATCH(Rotation!F17,$B17:$G17,0)),"",INDEX($B$3:$G$3,1,MATCH(Rotation!F17,$B17:$G17,0)))</f>
        <v>5</v>
      </c>
      <c r="K17" s="26">
        <f>IF(ISERROR(MATCH(Rotation!G17,$B17:$G17,0)),"",INDEX($B$3:$G$3,1,MATCH(Rotation!G17,$B17:$G17,0)))</f>
        <v>6</v>
      </c>
      <c r="L17" s="7"/>
      <c r="M17" s="18">
        <f t="shared" si="0"/>
        <v>14</v>
      </c>
      <c r="N17" s="34"/>
      <c r="O17" s="26">
        <f>IF(ISERROR(MATCH(Rotation!L17,$B17:$G17,0)),"",INDEX($B$3:$G$3,1,MATCH(Rotation!L17,$B17:$G17,0)))</f>
        <v>1</v>
      </c>
      <c r="P17" s="26">
        <f>IF(ISERROR(MATCH(Rotation!M17,$B17:$G17,0)),"",INDEX($B$3:$G$3,1,MATCH(Rotation!M17,$B17:$G17,0)))</f>
        <v>2</v>
      </c>
      <c r="Q17" s="26">
        <f>IF(ISERROR(MATCH(Rotation!N17,$B17:$G17,0)),"",INDEX($B$3:$G$3,1,MATCH(Rotation!N17,$B17:$G17,0)))</f>
        <v>4</v>
      </c>
      <c r="R17" s="7"/>
      <c r="S17" s="18">
        <f t="shared" si="1"/>
        <v>7</v>
      </c>
      <c r="T17" s="34"/>
      <c r="U17" s="21" t="str">
        <f>Rotation!C17</f>
        <v>Cape Cod Academy</v>
      </c>
      <c r="V17" s="26">
        <f t="shared" si="2"/>
        <v>3</v>
      </c>
      <c r="W17" s="26">
        <f t="shared" si="3"/>
        <v>5</v>
      </c>
      <c r="X17" s="26">
        <f t="shared" si="4"/>
        <v>6</v>
      </c>
      <c r="Y17" s="6" t="str">
        <f t="shared" si="5"/>
        <v/>
      </c>
      <c r="Z17" s="18">
        <f t="shared" si="6"/>
        <v>14</v>
      </c>
      <c r="AA17" s="43" t="str">
        <f t="shared" si="7"/>
        <v>L</v>
      </c>
      <c r="AB17" s="21" t="str">
        <f>Rotation!J17</f>
        <v>Severn School</v>
      </c>
      <c r="AC17" s="26">
        <f t="shared" si="8"/>
        <v>1</v>
      </c>
      <c r="AD17" s="26">
        <f t="shared" si="9"/>
        <v>2</v>
      </c>
      <c r="AE17" s="26">
        <f t="shared" si="10"/>
        <v>4</v>
      </c>
      <c r="AF17" s="6" t="str">
        <f t="shared" si="11"/>
        <v/>
      </c>
      <c r="AG17" s="18">
        <f t="shared" si="12"/>
        <v>7</v>
      </c>
      <c r="AH17" s="18" t="str">
        <f t="shared" si="13"/>
        <v>W</v>
      </c>
      <c r="AI17" s="22"/>
    </row>
    <row r="18" spans="1:35" ht="14.25" customHeight="1">
      <c r="A18" s="26">
        <f>Rotation!A18</f>
        <v>15</v>
      </c>
      <c r="B18" s="7">
        <v>14</v>
      </c>
      <c r="C18" s="36">
        <v>15</v>
      </c>
      <c r="D18" s="36">
        <v>18</v>
      </c>
      <c r="E18" s="36">
        <v>16</v>
      </c>
      <c r="F18" s="36">
        <v>13</v>
      </c>
      <c r="G18" s="36">
        <v>17</v>
      </c>
      <c r="H18" s="34"/>
      <c r="I18" s="26">
        <f>IF(ISERROR(MATCH(Rotation!E18,$B18:$G18,0)),"",INDEX($B$3:$G$3,1,MATCH(Rotation!E18,$B18:$G18,0)))</f>
        <v>5</v>
      </c>
      <c r="J18" s="26">
        <f>IF(ISERROR(MATCH(Rotation!F18,$B18:$G18,0)),"",INDEX($B$3:$G$3,1,MATCH(Rotation!F18,$B18:$G18,0)))</f>
        <v>1</v>
      </c>
      <c r="K18" s="26">
        <f>IF(ISERROR(MATCH(Rotation!G18,$B18:$G18,0)),"",INDEX($B$3:$G$3,1,MATCH(Rotation!G18,$B18:$G18,0)))</f>
        <v>2</v>
      </c>
      <c r="L18" s="7"/>
      <c r="M18" s="18">
        <f t="shared" si="0"/>
        <v>8</v>
      </c>
      <c r="N18" s="34"/>
      <c r="O18" s="26">
        <f>IF(ISERROR(MATCH(Rotation!L18,$B18:$G18,0)),"",INDEX($B$3:$G$3,1,MATCH(Rotation!L18,$B18:$G18,0)))</f>
        <v>4</v>
      </c>
      <c r="P18" s="26">
        <f>IF(ISERROR(MATCH(Rotation!M18,$B18:$G18,0)),"",INDEX($B$3:$G$3,1,MATCH(Rotation!M18,$B18:$G18,0)))</f>
        <v>6</v>
      </c>
      <c r="Q18" s="26">
        <f>IF(ISERROR(MATCH(Rotation!N18,$B18:$G18,0)),"",INDEX($B$3:$G$3,1,MATCH(Rotation!N18,$B18:$G18,0)))</f>
        <v>3</v>
      </c>
      <c r="R18" s="7"/>
      <c r="S18" s="18">
        <f t="shared" si="1"/>
        <v>13</v>
      </c>
      <c r="T18" s="34"/>
      <c r="U18" s="21" t="str">
        <f>Rotation!C18</f>
        <v>Corona del Mar HS</v>
      </c>
      <c r="V18" s="26">
        <f t="shared" si="2"/>
        <v>1</v>
      </c>
      <c r="W18" s="26">
        <f t="shared" si="3"/>
        <v>2</v>
      </c>
      <c r="X18" s="26">
        <f t="shared" si="4"/>
        <v>5</v>
      </c>
      <c r="Y18" s="6" t="str">
        <f t="shared" si="5"/>
        <v/>
      </c>
      <c r="Z18" s="18">
        <f t="shared" si="6"/>
        <v>8</v>
      </c>
      <c r="AA18" s="43" t="str">
        <f t="shared" si="7"/>
        <v>W</v>
      </c>
      <c r="AB18" s="21" t="str">
        <f>Rotation!J18</f>
        <v>Bainbridge Island HS</v>
      </c>
      <c r="AC18" s="26">
        <f t="shared" si="8"/>
        <v>3</v>
      </c>
      <c r="AD18" s="26">
        <f t="shared" si="9"/>
        <v>4</v>
      </c>
      <c r="AE18" s="26">
        <f t="shared" si="10"/>
        <v>6</v>
      </c>
      <c r="AF18" s="6" t="str">
        <f t="shared" si="11"/>
        <v/>
      </c>
      <c r="AG18" s="18">
        <f t="shared" si="12"/>
        <v>13</v>
      </c>
      <c r="AH18" s="18" t="str">
        <f t="shared" si="13"/>
        <v>L</v>
      </c>
      <c r="AI18" s="22"/>
    </row>
    <row r="19" spans="1:35" ht="14.25" customHeight="1">
      <c r="A19" s="26">
        <f>Rotation!A19</f>
        <v>16</v>
      </c>
      <c r="B19" s="7">
        <v>20</v>
      </c>
      <c r="C19" s="36">
        <v>19</v>
      </c>
      <c r="D19" s="36">
        <v>21</v>
      </c>
      <c r="E19" s="36">
        <v>22</v>
      </c>
      <c r="F19" s="36">
        <v>23</v>
      </c>
      <c r="G19" s="36">
        <v>24</v>
      </c>
      <c r="H19" s="34"/>
      <c r="I19" s="26">
        <f>IF(ISERROR(MATCH(Rotation!E19,$B19:$G19,0)),"",INDEX($B$3:$G$3,1,MATCH(Rotation!E19,$B19:$G19,0)))</f>
        <v>2</v>
      </c>
      <c r="J19" s="26">
        <f>IF(ISERROR(MATCH(Rotation!F19,$B19:$G19,0)),"",INDEX($B$3:$G$3,1,MATCH(Rotation!F19,$B19:$G19,0)))</f>
        <v>1</v>
      </c>
      <c r="K19" s="26">
        <f>IF(ISERROR(MATCH(Rotation!G19,$B19:$G19,0)),"",INDEX($B$3:$G$3,1,MATCH(Rotation!G19,$B19:$G19,0)))</f>
        <v>3</v>
      </c>
      <c r="L19" s="7"/>
      <c r="M19" s="18">
        <f t="shared" si="0"/>
        <v>6</v>
      </c>
      <c r="N19" s="34"/>
      <c r="O19" s="26">
        <f>IF(ISERROR(MATCH(Rotation!L19,$B19:$G19,0)),"",INDEX($B$3:$G$3,1,MATCH(Rotation!L19,$B19:$G19,0)))</f>
        <v>4</v>
      </c>
      <c r="P19" s="26">
        <f>IF(ISERROR(MATCH(Rotation!M19,$B19:$G19,0)),"",INDEX($B$3:$G$3,1,MATCH(Rotation!M19,$B19:$G19,0)))</f>
        <v>5</v>
      </c>
      <c r="Q19" s="26">
        <f>IF(ISERROR(MATCH(Rotation!N19,$B19:$G19,0)),"",INDEX($B$3:$G$3,1,MATCH(Rotation!N19,$B19:$G19,0)))</f>
        <v>6</v>
      </c>
      <c r="R19" s="7"/>
      <c r="S19" s="18">
        <f t="shared" si="1"/>
        <v>15</v>
      </c>
      <c r="T19" s="34"/>
      <c r="U19" s="21" t="str">
        <f>Rotation!C19</f>
        <v>Point Loma HS</v>
      </c>
      <c r="V19" s="26">
        <f t="shared" si="2"/>
        <v>1</v>
      </c>
      <c r="W19" s="26">
        <f t="shared" si="3"/>
        <v>2</v>
      </c>
      <c r="X19" s="26">
        <f t="shared" si="4"/>
        <v>3</v>
      </c>
      <c r="Y19" s="6" t="str">
        <f t="shared" si="5"/>
        <v/>
      </c>
      <c r="Z19" s="18">
        <f t="shared" si="6"/>
        <v>6</v>
      </c>
      <c r="AA19" s="43" t="str">
        <f t="shared" si="7"/>
        <v>W</v>
      </c>
      <c r="AB19" s="21" t="str">
        <f>Rotation!J19</f>
        <v>Newport Harbor HS</v>
      </c>
      <c r="AC19" s="26">
        <f t="shared" si="8"/>
        <v>4</v>
      </c>
      <c r="AD19" s="26">
        <f t="shared" si="9"/>
        <v>5</v>
      </c>
      <c r="AE19" s="26">
        <f t="shared" si="10"/>
        <v>6</v>
      </c>
      <c r="AF19" s="6" t="str">
        <f t="shared" si="11"/>
        <v/>
      </c>
      <c r="AG19" s="18">
        <f t="shared" si="12"/>
        <v>15</v>
      </c>
      <c r="AH19" s="18" t="str">
        <f t="shared" si="13"/>
        <v>L</v>
      </c>
      <c r="AI19" s="22"/>
    </row>
    <row r="20" spans="1:35" ht="14.25" customHeight="1">
      <c r="A20" s="26">
        <f>Rotation!A20</f>
        <v>17</v>
      </c>
      <c r="B20" s="7">
        <v>4</v>
      </c>
      <c r="C20" s="36">
        <v>6</v>
      </c>
      <c r="D20" s="36">
        <v>1</v>
      </c>
      <c r="E20" s="36">
        <v>2</v>
      </c>
      <c r="F20" s="36">
        <v>5</v>
      </c>
      <c r="G20" s="36">
        <v>3</v>
      </c>
      <c r="H20" s="34"/>
      <c r="I20" s="26">
        <f>IF(ISERROR(MATCH(Rotation!E20,$B20:$G20,0)),"",INDEX($B$3:$G$3,1,MATCH(Rotation!E20,$B20:$G20,0)))</f>
        <v>3</v>
      </c>
      <c r="J20" s="26">
        <f>IF(ISERROR(MATCH(Rotation!F20,$B20:$G20,0)),"",INDEX($B$3:$G$3,1,MATCH(Rotation!F20,$B20:$G20,0)))</f>
        <v>4</v>
      </c>
      <c r="K20" s="26">
        <f>IF(ISERROR(MATCH(Rotation!G20,$B20:$G20,0)),"",INDEX($B$3:$G$3,1,MATCH(Rotation!G20,$B20:$G20,0)))</f>
        <v>6</v>
      </c>
      <c r="L20" s="7"/>
      <c r="M20" s="18">
        <f t="shared" si="0"/>
        <v>13</v>
      </c>
      <c r="N20" s="34"/>
      <c r="O20" s="26">
        <f>IF(ISERROR(MATCH(Rotation!L20,$B20:$G20,0)),"",INDEX($B$3:$G$3,1,MATCH(Rotation!L20,$B20:$G20,0)))</f>
        <v>1</v>
      </c>
      <c r="P20" s="26">
        <f>IF(ISERROR(MATCH(Rotation!M20,$B20:$G20,0)),"",INDEX($B$3:$G$3,1,MATCH(Rotation!M20,$B20:$G20,0)))</f>
        <v>5</v>
      </c>
      <c r="Q20" s="26">
        <f>IF(ISERROR(MATCH(Rotation!N20,$B20:$G20,0)),"",INDEX($B$3:$G$3,1,MATCH(Rotation!N20,$B20:$G20,0)))</f>
        <v>2</v>
      </c>
      <c r="R20" s="7"/>
      <c r="S20" s="18">
        <f t="shared" si="1"/>
        <v>8</v>
      </c>
      <c r="T20" s="34"/>
      <c r="U20" s="21" t="str">
        <f>Rotation!C20</f>
        <v>Lake Forest HS</v>
      </c>
      <c r="V20" s="26">
        <f t="shared" si="2"/>
        <v>3</v>
      </c>
      <c r="W20" s="26">
        <f t="shared" si="3"/>
        <v>4</v>
      </c>
      <c r="X20" s="26">
        <f t="shared" si="4"/>
        <v>6</v>
      </c>
      <c r="Y20" s="6" t="str">
        <f t="shared" si="5"/>
        <v/>
      </c>
      <c r="Z20" s="18">
        <f t="shared" si="6"/>
        <v>13</v>
      </c>
      <c r="AA20" s="43" t="str">
        <f t="shared" si="7"/>
        <v>L</v>
      </c>
      <c r="AB20" s="21" t="str">
        <f>Rotation!J20</f>
        <v>Antilles School</v>
      </c>
      <c r="AC20" s="26">
        <f t="shared" si="8"/>
        <v>1</v>
      </c>
      <c r="AD20" s="26">
        <f t="shared" si="9"/>
        <v>2</v>
      </c>
      <c r="AE20" s="26">
        <f t="shared" si="10"/>
        <v>5</v>
      </c>
      <c r="AF20" s="6" t="str">
        <f t="shared" si="11"/>
        <v/>
      </c>
      <c r="AG20" s="18">
        <f t="shared" si="12"/>
        <v>8</v>
      </c>
      <c r="AH20" s="18" t="str">
        <f t="shared" si="13"/>
        <v>W</v>
      </c>
      <c r="AI20" s="22"/>
    </row>
    <row r="21" spans="1:35" ht="14.25" customHeight="1">
      <c r="A21" s="26">
        <f>Rotation!A21</f>
        <v>18</v>
      </c>
      <c r="B21" s="7">
        <v>12</v>
      </c>
      <c r="C21" s="36">
        <v>10</v>
      </c>
      <c r="D21" s="36">
        <v>9</v>
      </c>
      <c r="E21" s="36">
        <v>11</v>
      </c>
      <c r="F21" s="36">
        <v>7</v>
      </c>
      <c r="G21" s="36">
        <v>8</v>
      </c>
      <c r="H21" s="34"/>
      <c r="I21" s="26">
        <f>IF(ISERROR(MATCH(Rotation!E21,$B21:$G21,0)),"",INDEX($B$3:$G$3,1,MATCH(Rotation!E21,$B21:$G21,0)))</f>
        <v>5</v>
      </c>
      <c r="J21" s="26">
        <f>IF(ISERROR(MATCH(Rotation!F21,$B21:$G21,0)),"",INDEX($B$3:$G$3,1,MATCH(Rotation!F21,$B21:$G21,0)))</f>
        <v>6</v>
      </c>
      <c r="K21" s="26">
        <f>IF(ISERROR(MATCH(Rotation!G21,$B21:$G21,0)),"",INDEX($B$3:$G$3,1,MATCH(Rotation!G21,$B21:$G21,0)))</f>
        <v>3</v>
      </c>
      <c r="L21" s="7"/>
      <c r="M21" s="18">
        <f t="shared" si="0"/>
        <v>14</v>
      </c>
      <c r="N21" s="34"/>
      <c r="O21" s="26">
        <f>IF(ISERROR(MATCH(Rotation!L21,$B21:$G21,0)),"",INDEX($B$3:$G$3,1,MATCH(Rotation!L21,$B21:$G21,0)))</f>
        <v>2</v>
      </c>
      <c r="P21" s="26">
        <f>IF(ISERROR(MATCH(Rotation!M21,$B21:$G21,0)),"",INDEX($B$3:$G$3,1,MATCH(Rotation!M21,$B21:$G21,0)))</f>
        <v>4</v>
      </c>
      <c r="Q21" s="26">
        <f>IF(ISERROR(MATCH(Rotation!N21,$B21:$G21,0)),"",INDEX($B$3:$G$3,1,MATCH(Rotation!N21,$B21:$G21,0)))</f>
        <v>1</v>
      </c>
      <c r="R21" s="7"/>
      <c r="S21" s="18">
        <f t="shared" si="1"/>
        <v>7</v>
      </c>
      <c r="T21" s="34"/>
      <c r="U21" s="21" t="str">
        <f>Rotation!C21</f>
        <v>Clear Falls HS</v>
      </c>
      <c r="V21" s="26">
        <f t="shared" si="2"/>
        <v>3</v>
      </c>
      <c r="W21" s="26">
        <f t="shared" si="3"/>
        <v>5</v>
      </c>
      <c r="X21" s="26">
        <f t="shared" si="4"/>
        <v>6</v>
      </c>
      <c r="Y21" s="6" t="str">
        <f t="shared" si="5"/>
        <v/>
      </c>
      <c r="Z21" s="18">
        <f t="shared" si="6"/>
        <v>14</v>
      </c>
      <c r="AA21" s="43" t="str">
        <f t="shared" si="7"/>
        <v>L</v>
      </c>
      <c r="AB21" s="21" t="str">
        <f>Rotation!J21</f>
        <v>St Thomas Aquinas HS</v>
      </c>
      <c r="AC21" s="26">
        <f t="shared" si="8"/>
        <v>1</v>
      </c>
      <c r="AD21" s="26">
        <f t="shared" si="9"/>
        <v>2</v>
      </c>
      <c r="AE21" s="26">
        <f t="shared" si="10"/>
        <v>4</v>
      </c>
      <c r="AF21" s="6" t="str">
        <f t="shared" si="11"/>
        <v/>
      </c>
      <c r="AG21" s="18">
        <f t="shared" si="12"/>
        <v>7</v>
      </c>
      <c r="AH21" s="18" t="str">
        <f t="shared" si="13"/>
        <v>W</v>
      </c>
      <c r="AI21" s="22"/>
    </row>
    <row r="22" spans="1:35" ht="14.25" customHeight="1">
      <c r="A22" s="26">
        <f>Rotation!A22</f>
        <v>19</v>
      </c>
      <c r="B22" s="7">
        <v>14</v>
      </c>
      <c r="C22" s="36">
        <v>13</v>
      </c>
      <c r="D22" s="36">
        <v>18</v>
      </c>
      <c r="E22" s="36">
        <v>16</v>
      </c>
      <c r="F22" s="36">
        <v>15</v>
      </c>
      <c r="G22" s="36">
        <v>17</v>
      </c>
      <c r="H22" s="34"/>
      <c r="I22" s="26">
        <f>IF(ISERROR(MATCH(Rotation!E22,$B22:$G22,0)),"",INDEX($B$3:$G$3,1,MATCH(Rotation!E22,$B22:$G22,0)))</f>
        <v>2</v>
      </c>
      <c r="J22" s="26">
        <f>IF(ISERROR(MATCH(Rotation!F22,$B22:$G22,0)),"",INDEX($B$3:$G$3,1,MATCH(Rotation!F22,$B22:$G22,0)))</f>
        <v>1</v>
      </c>
      <c r="K22" s="26">
        <f>IF(ISERROR(MATCH(Rotation!G22,$B22:$G22,0)),"",INDEX($B$3:$G$3,1,MATCH(Rotation!G22,$B22:$G22,0)))</f>
        <v>5</v>
      </c>
      <c r="L22" s="7"/>
      <c r="M22" s="18">
        <f t="shared" si="0"/>
        <v>8</v>
      </c>
      <c r="N22" s="34"/>
      <c r="O22" s="26">
        <f>IF(ISERROR(MATCH(Rotation!L22,$B22:$G22,0)),"",INDEX($B$3:$G$3,1,MATCH(Rotation!L22,$B22:$G22,0)))</f>
        <v>4</v>
      </c>
      <c r="P22" s="26">
        <f>IF(ISERROR(MATCH(Rotation!M22,$B22:$G22,0)),"",INDEX($B$3:$G$3,1,MATCH(Rotation!M22,$B22:$G22,0)))</f>
        <v>6</v>
      </c>
      <c r="Q22" s="26">
        <f>IF(ISERROR(MATCH(Rotation!N22,$B22:$G22,0)),"",INDEX($B$3:$G$3,1,MATCH(Rotation!N22,$B22:$G22,0)))</f>
        <v>3</v>
      </c>
      <c r="R22" s="7"/>
      <c r="S22" s="18">
        <f t="shared" si="1"/>
        <v>13</v>
      </c>
      <c r="T22" s="34"/>
      <c r="U22" s="21" t="str">
        <f>Rotation!C22</f>
        <v>Broadneck HS</v>
      </c>
      <c r="V22" s="26">
        <f t="shared" si="2"/>
        <v>1</v>
      </c>
      <c r="W22" s="26">
        <f t="shared" si="3"/>
        <v>2</v>
      </c>
      <c r="X22" s="26">
        <f t="shared" si="4"/>
        <v>5</v>
      </c>
      <c r="Y22" s="6" t="str">
        <f t="shared" si="5"/>
        <v/>
      </c>
      <c r="Z22" s="18">
        <f t="shared" si="6"/>
        <v>8</v>
      </c>
      <c r="AA22" s="43" t="str">
        <f t="shared" si="7"/>
        <v>W</v>
      </c>
      <c r="AB22" s="21" t="str">
        <f>Rotation!J22</f>
        <v>Corona del Mar HS</v>
      </c>
      <c r="AC22" s="26">
        <f t="shared" si="8"/>
        <v>3</v>
      </c>
      <c r="AD22" s="26">
        <f t="shared" si="9"/>
        <v>4</v>
      </c>
      <c r="AE22" s="26">
        <f t="shared" si="10"/>
        <v>6</v>
      </c>
      <c r="AF22" s="6" t="str">
        <f t="shared" si="11"/>
        <v/>
      </c>
      <c r="AG22" s="18">
        <f t="shared" si="12"/>
        <v>13</v>
      </c>
      <c r="AH22" s="18" t="str">
        <f t="shared" si="13"/>
        <v>L</v>
      </c>
      <c r="AI22" s="22"/>
    </row>
    <row r="23" spans="1:35" ht="14.25" customHeight="1">
      <c r="A23" s="26">
        <f>Rotation!A23</f>
        <v>20</v>
      </c>
      <c r="B23" s="7">
        <v>23</v>
      </c>
      <c r="C23" s="36">
        <v>24</v>
      </c>
      <c r="D23" s="36">
        <v>19</v>
      </c>
      <c r="E23" s="36">
        <v>21</v>
      </c>
      <c r="F23" s="36">
        <v>20</v>
      </c>
      <c r="G23" s="36">
        <v>22</v>
      </c>
      <c r="H23" s="34"/>
      <c r="I23" s="26">
        <f>IF(ISERROR(MATCH(Rotation!E23,$B23:$G23,0)),"",INDEX($B$3:$G$3,1,MATCH(Rotation!E23,$B23:$G23,0)))</f>
        <v>3</v>
      </c>
      <c r="J23" s="26">
        <f>IF(ISERROR(MATCH(Rotation!F23,$B23:$G23,0)),"",INDEX($B$3:$G$3,1,MATCH(Rotation!F23,$B23:$G23,0)))</f>
        <v>5</v>
      </c>
      <c r="K23" s="26">
        <f>IF(ISERROR(MATCH(Rotation!G23,$B23:$G23,0)),"",INDEX($B$3:$G$3,1,MATCH(Rotation!G23,$B23:$G23,0)))</f>
        <v>4</v>
      </c>
      <c r="L23" s="7"/>
      <c r="M23" s="18">
        <f t="shared" si="0"/>
        <v>12</v>
      </c>
      <c r="N23" s="34"/>
      <c r="O23" s="26">
        <f>IF(ISERROR(MATCH(Rotation!L23,$B23:$G23,0)),"",INDEX($B$3:$G$3,1,MATCH(Rotation!L23,$B23:$G23,0)))</f>
        <v>6</v>
      </c>
      <c r="P23" s="26">
        <f>IF(ISERROR(MATCH(Rotation!M23,$B23:$G23,0)),"",INDEX($B$3:$G$3,1,MATCH(Rotation!M23,$B23:$G23,0)))</f>
        <v>1</v>
      </c>
      <c r="Q23" s="26">
        <f>IF(ISERROR(MATCH(Rotation!N23,$B23:$G23,0)),"",INDEX($B$3:$G$3,1,MATCH(Rotation!N23,$B23:$G23,0)))</f>
        <v>2</v>
      </c>
      <c r="R23" s="7"/>
      <c r="S23" s="18">
        <f t="shared" si="1"/>
        <v>9</v>
      </c>
      <c r="T23" s="34"/>
      <c r="U23" s="21" t="str">
        <f>Rotation!C23</f>
        <v>Severn School</v>
      </c>
      <c r="V23" s="26">
        <f t="shared" si="2"/>
        <v>3</v>
      </c>
      <c r="W23" s="26">
        <f t="shared" si="3"/>
        <v>4</v>
      </c>
      <c r="X23" s="26">
        <f t="shared" si="4"/>
        <v>5</v>
      </c>
      <c r="Y23" s="6" t="str">
        <f t="shared" si="5"/>
        <v/>
      </c>
      <c r="Z23" s="18">
        <f t="shared" si="6"/>
        <v>12</v>
      </c>
      <c r="AA23" s="43" t="str">
        <f t="shared" si="7"/>
        <v>L</v>
      </c>
      <c r="AB23" s="21" t="str">
        <f>Rotation!J23</f>
        <v>Point Loma HS</v>
      </c>
      <c r="AC23" s="26">
        <f t="shared" si="8"/>
        <v>1</v>
      </c>
      <c r="AD23" s="26">
        <f t="shared" si="9"/>
        <v>2</v>
      </c>
      <c r="AE23" s="26">
        <f t="shared" si="10"/>
        <v>6</v>
      </c>
      <c r="AF23" s="6" t="str">
        <f t="shared" si="11"/>
        <v/>
      </c>
      <c r="AG23" s="18">
        <f t="shared" si="12"/>
        <v>9</v>
      </c>
      <c r="AH23" s="18" t="str">
        <f t="shared" si="13"/>
        <v>W</v>
      </c>
      <c r="AI23" s="22"/>
    </row>
    <row r="24" spans="1:35" ht="14.25" customHeight="1">
      <c r="A24" s="26">
        <f>Rotation!A24</f>
        <v>21</v>
      </c>
      <c r="B24" s="7">
        <v>5</v>
      </c>
      <c r="C24" s="36">
        <v>6</v>
      </c>
      <c r="D24" s="36">
        <v>1</v>
      </c>
      <c r="E24" s="36">
        <v>4</v>
      </c>
      <c r="F24" s="36">
        <v>3</v>
      </c>
      <c r="G24" s="36">
        <v>2</v>
      </c>
      <c r="H24" s="34"/>
      <c r="I24" s="26">
        <f>IF(ISERROR(MATCH(Rotation!E24,$B24:$G24,0)),"",INDEX($B$3:$G$3,1,MATCH(Rotation!E24,$B24:$G24,0)))</f>
        <v>3</v>
      </c>
      <c r="J24" s="26">
        <f>IF(ISERROR(MATCH(Rotation!F24,$B24:$G24,0)),"",INDEX($B$3:$G$3,1,MATCH(Rotation!F24,$B24:$G24,0)))</f>
        <v>6</v>
      </c>
      <c r="K24" s="26">
        <f>IF(ISERROR(MATCH(Rotation!G24,$B24:$G24,0)),"",INDEX($B$3:$G$3,1,MATCH(Rotation!G24,$B24:$G24,0)))</f>
        <v>5</v>
      </c>
      <c r="L24" s="7"/>
      <c r="M24" s="18">
        <f t="shared" si="0"/>
        <v>14</v>
      </c>
      <c r="N24" s="34"/>
      <c r="O24" s="26">
        <f>IF(ISERROR(MATCH(Rotation!L24,$B24:$G24,0)),"",INDEX($B$3:$G$3,1,MATCH(Rotation!L24,$B24:$G24,0)))</f>
        <v>4</v>
      </c>
      <c r="P24" s="26">
        <f>IF(ISERROR(MATCH(Rotation!M24,$B24:$G24,0)),"",INDEX($B$3:$G$3,1,MATCH(Rotation!M24,$B24:$G24,0)))</f>
        <v>1</v>
      </c>
      <c r="Q24" s="26">
        <f>IF(ISERROR(MATCH(Rotation!N24,$B24:$G24,0)),"",INDEX($B$3:$G$3,1,MATCH(Rotation!N24,$B24:$G24,0)))</f>
        <v>2</v>
      </c>
      <c r="R24" s="7"/>
      <c r="S24" s="18">
        <f t="shared" si="1"/>
        <v>7</v>
      </c>
      <c r="T24" s="34"/>
      <c r="U24" s="21" t="str">
        <f>Rotation!C24</f>
        <v>Bainbridge Island HS</v>
      </c>
      <c r="V24" s="26">
        <f t="shared" si="2"/>
        <v>3</v>
      </c>
      <c r="W24" s="26">
        <f t="shared" si="3"/>
        <v>5</v>
      </c>
      <c r="X24" s="26">
        <f t="shared" si="4"/>
        <v>6</v>
      </c>
      <c r="Y24" s="6" t="str">
        <f t="shared" si="5"/>
        <v/>
      </c>
      <c r="Z24" s="18">
        <f t="shared" si="6"/>
        <v>14</v>
      </c>
      <c r="AA24" s="43" t="str">
        <f t="shared" si="7"/>
        <v>L</v>
      </c>
      <c r="AB24" s="21" t="str">
        <f>Rotation!J24</f>
        <v>Portsmouth Abbey</v>
      </c>
      <c r="AC24" s="26">
        <f t="shared" si="8"/>
        <v>1</v>
      </c>
      <c r="AD24" s="26">
        <f t="shared" si="9"/>
        <v>2</v>
      </c>
      <c r="AE24" s="26">
        <f t="shared" si="10"/>
        <v>4</v>
      </c>
      <c r="AF24" s="6" t="str">
        <f t="shared" si="11"/>
        <v/>
      </c>
      <c r="AG24" s="18">
        <f t="shared" si="12"/>
        <v>7</v>
      </c>
      <c r="AH24" s="18" t="str">
        <f t="shared" si="13"/>
        <v>W</v>
      </c>
      <c r="AI24" s="22"/>
    </row>
    <row r="25" spans="1:35" ht="14.25" customHeight="1">
      <c r="A25" s="26">
        <f>Rotation!A25</f>
        <v>22</v>
      </c>
      <c r="B25" s="7">
        <v>10</v>
      </c>
      <c r="C25" s="36">
        <v>8</v>
      </c>
      <c r="D25" s="36">
        <v>9</v>
      </c>
      <c r="E25" s="36">
        <v>12</v>
      </c>
      <c r="F25" s="36">
        <v>11</v>
      </c>
      <c r="G25" s="36">
        <v>7</v>
      </c>
      <c r="H25" s="34"/>
      <c r="I25" s="26">
        <f>IF(ISERROR(MATCH(Rotation!E25,$B25:$G25,0)),"",INDEX($B$3:$G$3,1,MATCH(Rotation!E25,$B25:$G25,0)))</f>
        <v>6</v>
      </c>
      <c r="J25" s="26">
        <f>IF(ISERROR(MATCH(Rotation!F25,$B25:$G25,0)),"",INDEX($B$3:$G$3,1,MATCH(Rotation!F25,$B25:$G25,0)))</f>
        <v>2</v>
      </c>
      <c r="K25" s="26">
        <f>IF(ISERROR(MATCH(Rotation!G25,$B25:$G25,0)),"",INDEX($B$3:$G$3,1,MATCH(Rotation!G25,$B25:$G25,0)))</f>
        <v>3</v>
      </c>
      <c r="L25" s="7"/>
      <c r="M25" s="18">
        <f t="shared" si="0"/>
        <v>11</v>
      </c>
      <c r="N25" s="34"/>
      <c r="O25" s="26">
        <f>IF(ISERROR(MATCH(Rotation!L25,$B25:$G25,0)),"",INDEX($B$3:$G$3,1,MATCH(Rotation!L25,$B25:$G25,0)))</f>
        <v>1</v>
      </c>
      <c r="P25" s="26">
        <f>IF(ISERROR(MATCH(Rotation!M25,$B25:$G25,0)),"",INDEX($B$3:$G$3,1,MATCH(Rotation!M25,$B25:$G25,0)))</f>
        <v>5</v>
      </c>
      <c r="Q25" s="26">
        <f>IF(ISERROR(MATCH(Rotation!N25,$B25:$G25,0)),"",INDEX($B$3:$G$3,1,MATCH(Rotation!N25,$B25:$G25,0)))</f>
        <v>4</v>
      </c>
      <c r="R25" s="7"/>
      <c r="S25" s="18">
        <f t="shared" si="1"/>
        <v>10</v>
      </c>
      <c r="T25" s="34"/>
      <c r="U25" s="21" t="str">
        <f>Rotation!C25</f>
        <v>Newport Harbor HS</v>
      </c>
      <c r="V25" s="26">
        <f t="shared" si="2"/>
        <v>2</v>
      </c>
      <c r="W25" s="26">
        <f t="shared" si="3"/>
        <v>3</v>
      </c>
      <c r="X25" s="26">
        <f t="shared" si="4"/>
        <v>6</v>
      </c>
      <c r="Y25" s="6" t="str">
        <f t="shared" si="5"/>
        <v/>
      </c>
      <c r="Z25" s="18">
        <f t="shared" si="6"/>
        <v>11</v>
      </c>
      <c r="AA25" s="43" t="str">
        <f t="shared" si="7"/>
        <v>L</v>
      </c>
      <c r="AB25" s="21" t="str">
        <f>Rotation!J25</f>
        <v>Cape Cod Academy</v>
      </c>
      <c r="AC25" s="26">
        <f t="shared" si="8"/>
        <v>1</v>
      </c>
      <c r="AD25" s="26">
        <f t="shared" si="9"/>
        <v>4</v>
      </c>
      <c r="AE25" s="26">
        <f t="shared" si="10"/>
        <v>5</v>
      </c>
      <c r="AF25" s="6" t="str">
        <f t="shared" si="11"/>
        <v/>
      </c>
      <c r="AG25" s="18">
        <f t="shared" si="12"/>
        <v>10</v>
      </c>
      <c r="AH25" s="18" t="str">
        <f t="shared" si="13"/>
        <v>W</v>
      </c>
      <c r="AI25" s="22"/>
    </row>
    <row r="26" spans="1:35" ht="14.25" customHeight="1">
      <c r="A26" s="26">
        <f>Rotation!A26</f>
        <v>23</v>
      </c>
      <c r="B26" s="7">
        <v>15</v>
      </c>
      <c r="C26" s="36">
        <v>13</v>
      </c>
      <c r="D26" s="36">
        <v>14</v>
      </c>
      <c r="E26" s="36">
        <v>18</v>
      </c>
      <c r="F26" s="36">
        <v>17</v>
      </c>
      <c r="G26" s="36">
        <v>16</v>
      </c>
      <c r="H26" s="34"/>
      <c r="I26" s="26">
        <f>IF(ISERROR(MATCH(Rotation!E26,$B26:$G26,0)),"",INDEX($B$3:$G$3,1,MATCH(Rotation!E26,$B26:$G26,0)))</f>
        <v>2</v>
      </c>
      <c r="J26" s="26">
        <f>IF(ISERROR(MATCH(Rotation!F26,$B26:$G26,0)),"",INDEX($B$3:$G$3,1,MATCH(Rotation!F26,$B26:$G26,0)))</f>
        <v>3</v>
      </c>
      <c r="K26" s="26">
        <f>IF(ISERROR(MATCH(Rotation!G26,$B26:$G26,0)),"",INDEX($B$3:$G$3,1,MATCH(Rotation!G26,$B26:$G26,0)))</f>
        <v>1</v>
      </c>
      <c r="L26" s="7"/>
      <c r="M26" s="18">
        <f t="shared" si="0"/>
        <v>6</v>
      </c>
      <c r="N26" s="34"/>
      <c r="O26" s="26">
        <f>IF(ISERROR(MATCH(Rotation!L26,$B26:$G26,0)),"",INDEX($B$3:$G$3,1,MATCH(Rotation!L26,$B26:$G26,0)))</f>
        <v>6</v>
      </c>
      <c r="P26" s="26">
        <f>IF(ISERROR(MATCH(Rotation!M26,$B26:$G26,0)),"",INDEX($B$3:$G$3,1,MATCH(Rotation!M26,$B26:$G26,0)))</f>
        <v>5</v>
      </c>
      <c r="Q26" s="26">
        <f>IF(ISERROR(MATCH(Rotation!N26,$B26:$G26,0)),"",INDEX($B$3:$G$3,1,MATCH(Rotation!N26,$B26:$G26,0)))</f>
        <v>4</v>
      </c>
      <c r="R26" s="7"/>
      <c r="S26" s="18">
        <f t="shared" si="1"/>
        <v>15</v>
      </c>
      <c r="T26" s="34"/>
      <c r="U26" s="21" t="str">
        <f>Rotation!C26</f>
        <v>Broadneck HS</v>
      </c>
      <c r="V26" s="26">
        <f t="shared" si="2"/>
        <v>1</v>
      </c>
      <c r="W26" s="26">
        <f t="shared" si="3"/>
        <v>2</v>
      </c>
      <c r="X26" s="26">
        <f t="shared" si="4"/>
        <v>3</v>
      </c>
      <c r="Y26" s="6" t="str">
        <f t="shared" si="5"/>
        <v/>
      </c>
      <c r="Z26" s="18">
        <f t="shared" si="6"/>
        <v>6</v>
      </c>
      <c r="AA26" s="43" t="str">
        <f t="shared" si="7"/>
        <v>W</v>
      </c>
      <c r="AB26" s="21" t="str">
        <f>Rotation!J26</f>
        <v>Lake Forest HS</v>
      </c>
      <c r="AC26" s="26">
        <f t="shared" si="8"/>
        <v>4</v>
      </c>
      <c r="AD26" s="26">
        <f t="shared" si="9"/>
        <v>5</v>
      </c>
      <c r="AE26" s="26">
        <f t="shared" si="10"/>
        <v>6</v>
      </c>
      <c r="AF26" s="6" t="str">
        <f t="shared" si="11"/>
        <v/>
      </c>
      <c r="AG26" s="18">
        <f t="shared" si="12"/>
        <v>15</v>
      </c>
      <c r="AH26" s="18" t="str">
        <f t="shared" si="13"/>
        <v>L</v>
      </c>
      <c r="AI26" s="22"/>
    </row>
    <row r="27" spans="1:35" ht="14.25" customHeight="1">
      <c r="A27" s="26">
        <f>Rotation!A27</f>
        <v>24</v>
      </c>
      <c r="B27" s="7">
        <v>20</v>
      </c>
      <c r="C27" s="36">
        <v>21</v>
      </c>
      <c r="D27" s="36">
        <v>24</v>
      </c>
      <c r="E27" s="36">
        <v>19</v>
      </c>
      <c r="F27" s="36">
        <v>23</v>
      </c>
      <c r="G27" s="36">
        <v>22</v>
      </c>
      <c r="H27" s="34"/>
      <c r="I27" s="26">
        <f>IF(ISERROR(MATCH(Rotation!E27,$B27:$G27,0)),"",INDEX($B$3:$G$3,1,MATCH(Rotation!E27,$B27:$G27,0)))</f>
        <v>4</v>
      </c>
      <c r="J27" s="26">
        <f>IF(ISERROR(MATCH(Rotation!F27,$B27:$G27,0)),"",INDEX($B$3:$G$3,1,MATCH(Rotation!F27,$B27:$G27,0)))</f>
        <v>1</v>
      </c>
      <c r="K27" s="26">
        <f>IF(ISERROR(MATCH(Rotation!G27,$B27:$G27,0)),"",INDEX($B$3:$G$3,1,MATCH(Rotation!G27,$B27:$G27,0)))</f>
        <v>2</v>
      </c>
      <c r="L27" s="7"/>
      <c r="M27" s="18">
        <f t="shared" si="0"/>
        <v>7</v>
      </c>
      <c r="N27" s="34"/>
      <c r="O27" s="26">
        <f>IF(ISERROR(MATCH(Rotation!L27,$B27:$G27,0)),"",INDEX($B$3:$G$3,1,MATCH(Rotation!L27,$B27:$G27,0)))</f>
        <v>6</v>
      </c>
      <c r="P27" s="26">
        <f>IF(ISERROR(MATCH(Rotation!M27,$B27:$G27,0)),"",INDEX($B$3:$G$3,1,MATCH(Rotation!M27,$B27:$G27,0)))</f>
        <v>5</v>
      </c>
      <c r="Q27" s="26">
        <f>IF(ISERROR(MATCH(Rotation!N27,$B27:$G27,0)),"",INDEX($B$3:$G$3,1,MATCH(Rotation!N27,$B27:$G27,0)))</f>
        <v>3</v>
      </c>
      <c r="R27" s="7"/>
      <c r="S27" s="18">
        <f t="shared" si="1"/>
        <v>14</v>
      </c>
      <c r="T27" s="34"/>
      <c r="U27" s="21" t="str">
        <f>Rotation!C27</f>
        <v>Severn School</v>
      </c>
      <c r="V27" s="26">
        <f t="shared" si="2"/>
        <v>1</v>
      </c>
      <c r="W27" s="26">
        <f t="shared" si="3"/>
        <v>2</v>
      </c>
      <c r="X27" s="26">
        <f t="shared" si="4"/>
        <v>4</v>
      </c>
      <c r="Y27" s="6" t="str">
        <f t="shared" si="5"/>
        <v/>
      </c>
      <c r="Z27" s="18">
        <f t="shared" si="6"/>
        <v>7</v>
      </c>
      <c r="AA27" s="43" t="str">
        <f t="shared" si="7"/>
        <v>W</v>
      </c>
      <c r="AB27" s="21" t="str">
        <f>Rotation!J27</f>
        <v>Clear Falls HS</v>
      </c>
      <c r="AC27" s="26">
        <f t="shared" si="8"/>
        <v>3</v>
      </c>
      <c r="AD27" s="26">
        <f t="shared" si="9"/>
        <v>5</v>
      </c>
      <c r="AE27" s="26">
        <f t="shared" si="10"/>
        <v>6</v>
      </c>
      <c r="AF27" s="6" t="str">
        <f t="shared" si="11"/>
        <v/>
      </c>
      <c r="AG27" s="18">
        <f t="shared" si="12"/>
        <v>14</v>
      </c>
      <c r="AH27" s="18" t="str">
        <f t="shared" si="13"/>
        <v>L</v>
      </c>
      <c r="AI27" s="22"/>
    </row>
    <row r="28" spans="1:35" ht="14.25" customHeight="1">
      <c r="A28" s="26">
        <f>Rotation!A28</f>
        <v>25</v>
      </c>
      <c r="B28" s="7">
        <v>6</v>
      </c>
      <c r="C28" s="36">
        <v>5</v>
      </c>
      <c r="D28" s="36">
        <v>2</v>
      </c>
      <c r="E28" s="36">
        <v>4</v>
      </c>
      <c r="F28" s="36">
        <v>1</v>
      </c>
      <c r="G28" s="36">
        <v>3</v>
      </c>
      <c r="H28" s="34"/>
      <c r="I28" s="26">
        <f>IF(ISERROR(MATCH(Rotation!E28,$B28:$G28,0)),"",INDEX($B$3:$G$3,1,MATCH(Rotation!E28,$B28:$G28,0)))</f>
        <v>5</v>
      </c>
      <c r="J28" s="26">
        <f>IF(ISERROR(MATCH(Rotation!F28,$B28:$G28,0)),"",INDEX($B$3:$G$3,1,MATCH(Rotation!F28,$B28:$G28,0)))</f>
        <v>3</v>
      </c>
      <c r="K28" s="26">
        <f>IF(ISERROR(MATCH(Rotation!G28,$B28:$G28,0)),"",INDEX($B$3:$G$3,1,MATCH(Rotation!G28,$B28:$G28,0)))</f>
        <v>6</v>
      </c>
      <c r="L28" s="7"/>
      <c r="M28" s="18">
        <f t="shared" si="0"/>
        <v>14</v>
      </c>
      <c r="N28" s="34"/>
      <c r="O28" s="26">
        <f>IF(ISERROR(MATCH(Rotation!L28,$B28:$G28,0)),"",INDEX($B$3:$G$3,1,MATCH(Rotation!L28,$B28:$G28,0)))</f>
        <v>4</v>
      </c>
      <c r="P28" s="26">
        <f>IF(ISERROR(MATCH(Rotation!M28,$B28:$G28,0)),"",INDEX($B$3:$G$3,1,MATCH(Rotation!M28,$B28:$G28,0)))</f>
        <v>2</v>
      </c>
      <c r="Q28" s="26">
        <f>IF(ISERROR(MATCH(Rotation!N28,$B28:$G28,0)),"",INDEX($B$3:$G$3,1,MATCH(Rotation!N28,$B28:$G28,0)))</f>
        <v>1</v>
      </c>
      <c r="R28" s="7"/>
      <c r="S28" s="18">
        <f t="shared" si="1"/>
        <v>7</v>
      </c>
      <c r="T28" s="34"/>
      <c r="U28" s="21" t="str">
        <f>Rotation!C28</f>
        <v>Corona del Mar HS</v>
      </c>
      <c r="V28" s="26">
        <f t="shared" si="2"/>
        <v>3</v>
      </c>
      <c r="W28" s="26">
        <f t="shared" si="3"/>
        <v>5</v>
      </c>
      <c r="X28" s="26">
        <f t="shared" si="4"/>
        <v>6</v>
      </c>
      <c r="Y28" s="6" t="str">
        <f t="shared" si="5"/>
        <v/>
      </c>
      <c r="Z28" s="18">
        <f t="shared" si="6"/>
        <v>14</v>
      </c>
      <c r="AA28" s="43" t="str">
        <f t="shared" si="7"/>
        <v>L</v>
      </c>
      <c r="AB28" s="21" t="str">
        <f>Rotation!J28</f>
        <v>Portsmouth Abbey</v>
      </c>
      <c r="AC28" s="26">
        <f t="shared" si="8"/>
        <v>1</v>
      </c>
      <c r="AD28" s="26">
        <f t="shared" si="9"/>
        <v>2</v>
      </c>
      <c r="AE28" s="26">
        <f t="shared" si="10"/>
        <v>4</v>
      </c>
      <c r="AF28" s="6" t="str">
        <f t="shared" si="11"/>
        <v/>
      </c>
      <c r="AG28" s="18">
        <f t="shared" si="12"/>
        <v>7</v>
      </c>
      <c r="AH28" s="18" t="str">
        <f t="shared" si="13"/>
        <v>W</v>
      </c>
      <c r="AI28" s="22"/>
    </row>
    <row r="29" spans="1:35" ht="14.25" customHeight="1">
      <c r="A29" s="26">
        <f>Rotation!A29</f>
        <v>26</v>
      </c>
      <c r="B29" s="7">
        <v>8</v>
      </c>
      <c r="C29" s="36">
        <v>11</v>
      </c>
      <c r="D29" s="36">
        <v>10</v>
      </c>
      <c r="E29" s="36">
        <v>9</v>
      </c>
      <c r="F29" s="36">
        <v>7</v>
      </c>
      <c r="G29" s="36">
        <v>12</v>
      </c>
      <c r="H29" s="34"/>
      <c r="I29" s="26">
        <f>IF(ISERROR(MATCH(Rotation!E29,$B29:$G29,0)),"",INDEX($B$3:$G$3,1,MATCH(Rotation!E29,$B29:$G29,0)))</f>
        <v>5</v>
      </c>
      <c r="J29" s="26">
        <f>IF(ISERROR(MATCH(Rotation!F29,$B29:$G29,0)),"",INDEX($B$3:$G$3,1,MATCH(Rotation!F29,$B29:$G29,0)))</f>
        <v>1</v>
      </c>
      <c r="K29" s="26">
        <f>IF(ISERROR(MATCH(Rotation!G29,$B29:$G29,0)),"",INDEX($B$3:$G$3,1,MATCH(Rotation!G29,$B29:$G29,0)))</f>
        <v>4</v>
      </c>
      <c r="L29" s="7"/>
      <c r="M29" s="18">
        <f t="shared" si="0"/>
        <v>10</v>
      </c>
      <c r="N29" s="34"/>
      <c r="O29" s="26">
        <f>IF(ISERROR(MATCH(Rotation!L29,$B29:$G29,0)),"",INDEX($B$3:$G$3,1,MATCH(Rotation!L29,$B29:$G29,0)))</f>
        <v>3</v>
      </c>
      <c r="P29" s="26">
        <f>IF(ISERROR(MATCH(Rotation!M29,$B29:$G29,0)),"",INDEX($B$3:$G$3,1,MATCH(Rotation!M29,$B29:$G29,0)))</f>
        <v>2</v>
      </c>
      <c r="Q29" s="26">
        <f>IF(ISERROR(MATCH(Rotation!N29,$B29:$G29,0)),"",INDEX($B$3:$G$3,1,MATCH(Rotation!N29,$B29:$G29,0)))</f>
        <v>6</v>
      </c>
      <c r="R29" s="7"/>
      <c r="S29" s="18">
        <f t="shared" si="1"/>
        <v>11</v>
      </c>
      <c r="T29" s="34"/>
      <c r="U29" s="21" t="str">
        <f>Rotation!C29</f>
        <v>Point Loma HS</v>
      </c>
      <c r="V29" s="26">
        <f t="shared" si="2"/>
        <v>1</v>
      </c>
      <c r="W29" s="26">
        <f t="shared" si="3"/>
        <v>4</v>
      </c>
      <c r="X29" s="26">
        <f t="shared" si="4"/>
        <v>5</v>
      </c>
      <c r="Y29" s="6" t="str">
        <f t="shared" si="5"/>
        <v/>
      </c>
      <c r="Z29" s="18">
        <f t="shared" si="6"/>
        <v>10</v>
      </c>
      <c r="AA29" s="43" t="str">
        <f t="shared" si="7"/>
        <v>W</v>
      </c>
      <c r="AB29" s="21" t="str">
        <f>Rotation!J29</f>
        <v>Cape Cod Academy</v>
      </c>
      <c r="AC29" s="26">
        <f t="shared" si="8"/>
        <v>2</v>
      </c>
      <c r="AD29" s="26">
        <f t="shared" si="9"/>
        <v>3</v>
      </c>
      <c r="AE29" s="26">
        <f t="shared" si="10"/>
        <v>6</v>
      </c>
      <c r="AF29" s="6" t="str">
        <f t="shared" si="11"/>
        <v/>
      </c>
      <c r="AG29" s="18">
        <f t="shared" si="12"/>
        <v>11</v>
      </c>
      <c r="AH29" s="18" t="str">
        <f t="shared" si="13"/>
        <v>L</v>
      </c>
      <c r="AI29" s="22"/>
    </row>
    <row r="30" spans="1:35" ht="14.25" customHeight="1">
      <c r="A30" s="26">
        <f>Rotation!A30</f>
        <v>27</v>
      </c>
      <c r="B30" s="7">
        <v>14</v>
      </c>
      <c r="C30" s="36">
        <v>13</v>
      </c>
      <c r="D30" s="36">
        <v>17</v>
      </c>
      <c r="E30" s="36">
        <v>16</v>
      </c>
      <c r="F30" s="36">
        <v>15</v>
      </c>
      <c r="G30" s="36">
        <v>18</v>
      </c>
      <c r="H30" s="34"/>
      <c r="I30" s="26">
        <f>IF(ISERROR(MATCH(Rotation!E30,$B30:$G30,0)),"",INDEX($B$3:$G$3,1,MATCH(Rotation!E30,$B30:$G30,0)))</f>
        <v>2</v>
      </c>
      <c r="J30" s="26">
        <f>IF(ISERROR(MATCH(Rotation!F30,$B30:$G30,0)),"",INDEX($B$3:$G$3,1,MATCH(Rotation!F30,$B30:$G30,0)))</f>
        <v>1</v>
      </c>
      <c r="K30" s="26">
        <f>IF(ISERROR(MATCH(Rotation!G30,$B30:$G30,0)),"",INDEX($B$3:$G$3,1,MATCH(Rotation!G30,$B30:$G30,0)))</f>
        <v>5</v>
      </c>
      <c r="L30" s="7"/>
      <c r="M30" s="18">
        <f t="shared" si="0"/>
        <v>8</v>
      </c>
      <c r="N30" s="34"/>
      <c r="O30" s="26">
        <f>IF(ISERROR(MATCH(Rotation!L30,$B30:$G30,0)),"",INDEX($B$3:$G$3,1,MATCH(Rotation!L30,$B30:$G30,0)))</f>
        <v>4</v>
      </c>
      <c r="P30" s="26">
        <f>IF(ISERROR(MATCH(Rotation!M30,$B30:$G30,0)),"",INDEX($B$3:$G$3,1,MATCH(Rotation!M30,$B30:$G30,0)))</f>
        <v>3</v>
      </c>
      <c r="Q30" s="26">
        <f>IF(ISERROR(MATCH(Rotation!N30,$B30:$G30,0)),"",INDEX($B$3:$G$3,1,MATCH(Rotation!N30,$B30:$G30,0)))</f>
        <v>6</v>
      </c>
      <c r="R30" s="7"/>
      <c r="S30" s="18">
        <f t="shared" si="1"/>
        <v>13</v>
      </c>
      <c r="T30" s="34"/>
      <c r="U30" s="21" t="str">
        <f>Rotation!C30</f>
        <v>Antilles School</v>
      </c>
      <c r="V30" s="26">
        <f t="shared" si="2"/>
        <v>1</v>
      </c>
      <c r="W30" s="26">
        <f t="shared" si="3"/>
        <v>2</v>
      </c>
      <c r="X30" s="26">
        <f t="shared" si="4"/>
        <v>5</v>
      </c>
      <c r="Y30" s="6" t="str">
        <f t="shared" si="5"/>
        <v/>
      </c>
      <c r="Z30" s="18">
        <f t="shared" si="6"/>
        <v>8</v>
      </c>
      <c r="AA30" s="43" t="str">
        <f t="shared" si="7"/>
        <v>W</v>
      </c>
      <c r="AB30" s="21" t="str">
        <f>Rotation!J30</f>
        <v>Broadneck HS</v>
      </c>
      <c r="AC30" s="26">
        <f t="shared" si="8"/>
        <v>3</v>
      </c>
      <c r="AD30" s="26">
        <f t="shared" si="9"/>
        <v>4</v>
      </c>
      <c r="AE30" s="26">
        <f t="shared" si="10"/>
        <v>6</v>
      </c>
      <c r="AF30" s="6" t="str">
        <f t="shared" si="11"/>
        <v/>
      </c>
      <c r="AG30" s="18">
        <f t="shared" si="12"/>
        <v>13</v>
      </c>
      <c r="AH30" s="18" t="str">
        <f t="shared" si="13"/>
        <v>L</v>
      </c>
      <c r="AI30" s="22"/>
    </row>
    <row r="31" spans="1:35" ht="14.25" customHeight="1">
      <c r="A31" s="26">
        <f>Rotation!A31</f>
        <v>28</v>
      </c>
      <c r="B31" s="7">
        <v>19</v>
      </c>
      <c r="C31" s="36">
        <v>24</v>
      </c>
      <c r="D31" s="36">
        <v>22</v>
      </c>
      <c r="E31" s="36">
        <v>20</v>
      </c>
      <c r="F31" s="36">
        <v>21</v>
      </c>
      <c r="G31" s="36">
        <v>23</v>
      </c>
      <c r="H31" s="34"/>
      <c r="I31" s="26">
        <f>IF(ISERROR(MATCH(Rotation!E31,$B31:$G31,0)),"",INDEX($B$3:$G$3,1,MATCH(Rotation!E31,$B31:$G31,0)))</f>
        <v>1</v>
      </c>
      <c r="J31" s="26">
        <f>IF(ISERROR(MATCH(Rotation!F31,$B31:$G31,0)),"",INDEX($B$3:$G$3,1,MATCH(Rotation!F31,$B31:$G31,0)))</f>
        <v>4</v>
      </c>
      <c r="K31" s="26">
        <f>IF(ISERROR(MATCH(Rotation!G31,$B31:$G31,0)),"",INDEX($B$3:$G$3,1,MATCH(Rotation!G31,$B31:$G31,0)))</f>
        <v>5</v>
      </c>
      <c r="L31" s="7"/>
      <c r="M31" s="18">
        <f t="shared" si="0"/>
        <v>10</v>
      </c>
      <c r="N31" s="34"/>
      <c r="O31" s="26">
        <f>IF(ISERROR(MATCH(Rotation!L31,$B31:$G31,0)),"",INDEX($B$3:$G$3,1,MATCH(Rotation!L31,$B31:$G31,0)))</f>
        <v>3</v>
      </c>
      <c r="P31" s="26">
        <f>IF(ISERROR(MATCH(Rotation!M31,$B31:$G31,0)),"",INDEX($B$3:$G$3,1,MATCH(Rotation!M31,$B31:$G31,0)))</f>
        <v>6</v>
      </c>
      <c r="Q31" s="26">
        <f>IF(ISERROR(MATCH(Rotation!N31,$B31:$G31,0)),"",INDEX($B$3:$G$3,1,MATCH(Rotation!N31,$B31:$G31,0)))</f>
        <v>2</v>
      </c>
      <c r="R31" s="7"/>
      <c r="S31" s="18">
        <f t="shared" si="1"/>
        <v>11</v>
      </c>
      <c r="T31" s="34"/>
      <c r="U31" s="21" t="str">
        <f>Rotation!C31</f>
        <v>St Thomas Aquinas HS</v>
      </c>
      <c r="V31" s="26">
        <f t="shared" si="2"/>
        <v>1</v>
      </c>
      <c r="W31" s="26">
        <f t="shared" si="3"/>
        <v>4</v>
      </c>
      <c r="X31" s="26">
        <f t="shared" si="4"/>
        <v>5</v>
      </c>
      <c r="Y31" s="6" t="str">
        <f t="shared" si="5"/>
        <v/>
      </c>
      <c r="Z31" s="18">
        <f t="shared" si="6"/>
        <v>10</v>
      </c>
      <c r="AA31" s="43" t="str">
        <f t="shared" si="7"/>
        <v>W</v>
      </c>
      <c r="AB31" s="21" t="str">
        <f>Rotation!J31</f>
        <v>Severn School</v>
      </c>
      <c r="AC31" s="26">
        <f t="shared" si="8"/>
        <v>2</v>
      </c>
      <c r="AD31" s="26">
        <f t="shared" si="9"/>
        <v>3</v>
      </c>
      <c r="AE31" s="26">
        <f t="shared" si="10"/>
        <v>6</v>
      </c>
      <c r="AF31" s="6" t="str">
        <f t="shared" si="11"/>
        <v/>
      </c>
      <c r="AG31" s="18">
        <f t="shared" si="12"/>
        <v>11</v>
      </c>
      <c r="AH31" s="18" t="str">
        <f t="shared" si="13"/>
        <v>L</v>
      </c>
      <c r="AI31" s="22"/>
    </row>
    <row r="32" spans="1:35" ht="14.25" customHeight="1">
      <c r="A32" s="26">
        <f>Rotation!A32</f>
        <v>29</v>
      </c>
      <c r="B32" s="7">
        <v>6</v>
      </c>
      <c r="C32" s="36">
        <v>2</v>
      </c>
      <c r="D32" s="36">
        <v>3</v>
      </c>
      <c r="E32" s="36">
        <v>1</v>
      </c>
      <c r="F32" s="36">
        <v>5</v>
      </c>
      <c r="G32" s="36">
        <v>4</v>
      </c>
      <c r="H32" s="34"/>
      <c r="I32" s="26">
        <f>IF(ISERROR(MATCH(Rotation!E32,$B32:$G32,0)),"",INDEX($B$3:$G$3,1,MATCH(Rotation!E32,$B32:$G32,0)))</f>
        <v>4</v>
      </c>
      <c r="J32" s="26">
        <f>IF(ISERROR(MATCH(Rotation!F32,$B32:$G32,0)),"",INDEX($B$3:$G$3,1,MATCH(Rotation!F32,$B32:$G32,0)))</f>
        <v>2</v>
      </c>
      <c r="K32" s="26">
        <f>IF(ISERROR(MATCH(Rotation!G32,$B32:$G32,0)),"",INDEX($B$3:$G$3,1,MATCH(Rotation!G32,$B32:$G32,0)))</f>
        <v>3</v>
      </c>
      <c r="L32" s="7"/>
      <c r="M32" s="18">
        <f t="shared" si="0"/>
        <v>9</v>
      </c>
      <c r="N32" s="34"/>
      <c r="O32" s="26">
        <f>IF(ISERROR(MATCH(Rotation!L32,$B32:$G32,0)),"",INDEX($B$3:$G$3,1,MATCH(Rotation!L32,$B32:$G32,0)))</f>
        <v>6</v>
      </c>
      <c r="P32" s="26">
        <f>IF(ISERROR(MATCH(Rotation!M32,$B32:$G32,0)),"",INDEX($B$3:$G$3,1,MATCH(Rotation!M32,$B32:$G32,0)))</f>
        <v>5</v>
      </c>
      <c r="Q32" s="26">
        <f>IF(ISERROR(MATCH(Rotation!N32,$B32:$G32,0)),"",INDEX($B$3:$G$3,1,MATCH(Rotation!N32,$B32:$G32,0)))</f>
        <v>1</v>
      </c>
      <c r="R32" s="7"/>
      <c r="S32" s="18">
        <f t="shared" si="1"/>
        <v>12</v>
      </c>
      <c r="T32" s="34"/>
      <c r="U32" s="21" t="str">
        <f>Rotation!C32</f>
        <v>Lake Forest HS</v>
      </c>
      <c r="V32" s="26">
        <f t="shared" si="2"/>
        <v>2</v>
      </c>
      <c r="W32" s="26">
        <f t="shared" si="3"/>
        <v>3</v>
      </c>
      <c r="X32" s="26">
        <f t="shared" si="4"/>
        <v>4</v>
      </c>
      <c r="Y32" s="6" t="str">
        <f t="shared" si="5"/>
        <v/>
      </c>
      <c r="Z32" s="18">
        <f t="shared" si="6"/>
        <v>9</v>
      </c>
      <c r="AA32" s="43" t="str">
        <f t="shared" si="7"/>
        <v>W</v>
      </c>
      <c r="AB32" s="21" t="str">
        <f>Rotation!J32</f>
        <v>Bainbridge Island HS</v>
      </c>
      <c r="AC32" s="26">
        <f t="shared" si="8"/>
        <v>1</v>
      </c>
      <c r="AD32" s="26">
        <f t="shared" si="9"/>
        <v>5</v>
      </c>
      <c r="AE32" s="26">
        <f t="shared" si="10"/>
        <v>6</v>
      </c>
      <c r="AF32" s="6" t="str">
        <f t="shared" si="11"/>
        <v/>
      </c>
      <c r="AG32" s="18">
        <f t="shared" si="12"/>
        <v>12</v>
      </c>
      <c r="AH32" s="18" t="str">
        <f t="shared" si="13"/>
        <v>L</v>
      </c>
      <c r="AI32" s="22"/>
    </row>
    <row r="33" spans="1:35" ht="14.25" customHeight="1">
      <c r="A33" s="26">
        <f>Rotation!A33</f>
        <v>30</v>
      </c>
      <c r="B33" s="7">
        <v>10</v>
      </c>
      <c r="C33" s="36">
        <v>12</v>
      </c>
      <c r="D33" s="36">
        <v>11</v>
      </c>
      <c r="E33" s="36">
        <v>9</v>
      </c>
      <c r="F33" s="36">
        <v>7</v>
      </c>
      <c r="G33" s="36">
        <v>8</v>
      </c>
      <c r="H33" s="34"/>
      <c r="I33" s="26">
        <f>IF(ISERROR(MATCH(Rotation!E33,$B33:$G33,0)),"",INDEX($B$3:$G$3,1,MATCH(Rotation!E33,$B33:$G33,0)))</f>
        <v>5</v>
      </c>
      <c r="J33" s="26">
        <f>IF(ISERROR(MATCH(Rotation!F33,$B33:$G33,0)),"",INDEX($B$3:$G$3,1,MATCH(Rotation!F33,$B33:$G33,0)))</f>
        <v>6</v>
      </c>
      <c r="K33" s="26">
        <f>IF(ISERROR(MATCH(Rotation!G33,$B33:$G33,0)),"",INDEX($B$3:$G$3,1,MATCH(Rotation!G33,$B33:$G33,0)))</f>
        <v>4</v>
      </c>
      <c r="L33" s="7"/>
      <c r="M33" s="18">
        <f t="shared" si="0"/>
        <v>15</v>
      </c>
      <c r="N33" s="34"/>
      <c r="O33" s="26">
        <f>IF(ISERROR(MATCH(Rotation!L33,$B33:$G33,0)),"",INDEX($B$3:$G$3,1,MATCH(Rotation!L33,$B33:$G33,0)))</f>
        <v>1</v>
      </c>
      <c r="P33" s="26">
        <f>IF(ISERROR(MATCH(Rotation!M33,$B33:$G33,0)),"",INDEX($B$3:$G$3,1,MATCH(Rotation!M33,$B33:$G33,0)))</f>
        <v>3</v>
      </c>
      <c r="Q33" s="26">
        <f>IF(ISERROR(MATCH(Rotation!N33,$B33:$G33,0)),"",INDEX($B$3:$G$3,1,MATCH(Rotation!N33,$B33:$G33,0)))</f>
        <v>2</v>
      </c>
      <c r="R33" s="7"/>
      <c r="S33" s="18">
        <f t="shared" si="1"/>
        <v>6</v>
      </c>
      <c r="T33" s="34"/>
      <c r="U33" s="21" t="str">
        <f>Rotation!C33</f>
        <v>Clear Falls HS</v>
      </c>
      <c r="V33" s="26">
        <f t="shared" si="2"/>
        <v>4</v>
      </c>
      <c r="W33" s="26">
        <f t="shared" si="3"/>
        <v>5</v>
      </c>
      <c r="X33" s="26">
        <f t="shared" si="4"/>
        <v>6</v>
      </c>
      <c r="Y33" s="6" t="str">
        <f t="shared" si="5"/>
        <v/>
      </c>
      <c r="Z33" s="18">
        <f t="shared" si="6"/>
        <v>15</v>
      </c>
      <c r="AA33" s="43" t="str">
        <f t="shared" si="7"/>
        <v>L</v>
      </c>
      <c r="AB33" s="21" t="str">
        <f>Rotation!J33</f>
        <v>Newport Harbor HS</v>
      </c>
      <c r="AC33" s="26">
        <f t="shared" si="8"/>
        <v>1</v>
      </c>
      <c r="AD33" s="26">
        <f t="shared" si="9"/>
        <v>2</v>
      </c>
      <c r="AE33" s="26">
        <f t="shared" si="10"/>
        <v>3</v>
      </c>
      <c r="AF33" s="6" t="str">
        <f t="shared" si="11"/>
        <v/>
      </c>
      <c r="AG33" s="18">
        <f t="shared" si="12"/>
        <v>6</v>
      </c>
      <c r="AH33" s="18" t="str">
        <f t="shared" si="13"/>
        <v>W</v>
      </c>
      <c r="AI33" s="22"/>
    </row>
    <row r="34" spans="1:35" ht="14.25" customHeight="1">
      <c r="A34" s="26">
        <f>Rotation!A34</f>
        <v>31</v>
      </c>
      <c r="B34" s="7">
        <v>18</v>
      </c>
      <c r="C34" s="36">
        <v>16</v>
      </c>
      <c r="D34" s="36">
        <v>13</v>
      </c>
      <c r="E34" s="36">
        <v>14</v>
      </c>
      <c r="F34" s="36">
        <v>17</v>
      </c>
      <c r="G34" s="36">
        <v>15</v>
      </c>
      <c r="H34" s="34"/>
      <c r="I34" s="26">
        <f>IF(ISERROR(MATCH(Rotation!E34,$B34:$G34,0)),"",INDEX($B$3:$G$3,1,MATCH(Rotation!E34,$B34:$G34,0)))</f>
        <v>3</v>
      </c>
      <c r="J34" s="26">
        <f>IF(ISERROR(MATCH(Rotation!F34,$B34:$G34,0)),"",INDEX($B$3:$G$3,1,MATCH(Rotation!F34,$B34:$G34,0)))</f>
        <v>4</v>
      </c>
      <c r="K34" s="26">
        <f>IF(ISERROR(MATCH(Rotation!G34,$B34:$G34,0)),"",INDEX($B$3:$G$3,1,MATCH(Rotation!G34,$B34:$G34,0)))</f>
        <v>6</v>
      </c>
      <c r="L34" s="7"/>
      <c r="M34" s="18">
        <f t="shared" si="0"/>
        <v>13</v>
      </c>
      <c r="N34" s="34"/>
      <c r="O34" s="26">
        <f>IF(ISERROR(MATCH(Rotation!L34,$B34:$G34,0)),"",INDEX($B$3:$G$3,1,MATCH(Rotation!L34,$B34:$G34,0)))</f>
        <v>2</v>
      </c>
      <c r="P34" s="26">
        <f>IF(ISERROR(MATCH(Rotation!M34,$B34:$G34,0)),"",INDEX($B$3:$G$3,1,MATCH(Rotation!M34,$B34:$G34,0)))</f>
        <v>5</v>
      </c>
      <c r="Q34" s="26">
        <f>IF(ISERROR(MATCH(Rotation!N34,$B34:$G34,0)),"",INDEX($B$3:$G$3,1,MATCH(Rotation!N34,$B34:$G34,0)))</f>
        <v>1</v>
      </c>
      <c r="R34" s="7"/>
      <c r="S34" s="18">
        <f t="shared" si="1"/>
        <v>8</v>
      </c>
      <c r="T34" s="34"/>
      <c r="U34" s="21" t="str">
        <f>Rotation!C34</f>
        <v>Cape Cod Academy</v>
      </c>
      <c r="V34" s="26">
        <f t="shared" si="2"/>
        <v>3</v>
      </c>
      <c r="W34" s="26">
        <f t="shared" si="3"/>
        <v>4</v>
      </c>
      <c r="X34" s="26">
        <f t="shared" si="4"/>
        <v>6</v>
      </c>
      <c r="Y34" s="6" t="str">
        <f t="shared" si="5"/>
        <v/>
      </c>
      <c r="Z34" s="18">
        <f t="shared" si="6"/>
        <v>13</v>
      </c>
      <c r="AA34" s="43" t="str">
        <f t="shared" si="7"/>
        <v>L</v>
      </c>
      <c r="AB34" s="21" t="str">
        <f>Rotation!J34</f>
        <v>Antilles School</v>
      </c>
      <c r="AC34" s="26">
        <f t="shared" si="8"/>
        <v>1</v>
      </c>
      <c r="AD34" s="26">
        <f t="shared" si="9"/>
        <v>2</v>
      </c>
      <c r="AE34" s="26">
        <f t="shared" si="10"/>
        <v>5</v>
      </c>
      <c r="AF34" s="6" t="str">
        <f t="shared" si="11"/>
        <v/>
      </c>
      <c r="AG34" s="18">
        <f t="shared" si="12"/>
        <v>8</v>
      </c>
      <c r="AH34" s="18" t="str">
        <f t="shared" si="13"/>
        <v>W</v>
      </c>
      <c r="AI34" s="22"/>
    </row>
    <row r="35" spans="1:35" ht="14.25" customHeight="1">
      <c r="A35" s="26">
        <f>Rotation!A35</f>
        <v>32</v>
      </c>
      <c r="B35" s="7">
        <v>19</v>
      </c>
      <c r="C35" s="36">
        <v>20</v>
      </c>
      <c r="D35" s="36">
        <v>24</v>
      </c>
      <c r="E35" s="36">
        <v>23</v>
      </c>
      <c r="F35" s="36">
        <v>21</v>
      </c>
      <c r="G35" s="36">
        <v>22</v>
      </c>
      <c r="H35" s="34"/>
      <c r="I35" s="26">
        <f>IF(ISERROR(MATCH(Rotation!E35,$B35:$G35,0)),"",INDEX($B$3:$G$3,1,MATCH(Rotation!E35,$B35:$G35,0)))</f>
        <v>1</v>
      </c>
      <c r="J35" s="26">
        <f>IF(ISERROR(MATCH(Rotation!F35,$B35:$G35,0)),"",INDEX($B$3:$G$3,1,MATCH(Rotation!F35,$B35:$G35,0)))</f>
        <v>2</v>
      </c>
      <c r="K35" s="26">
        <f>IF(ISERROR(MATCH(Rotation!G35,$B35:$G35,0)),"",INDEX($B$3:$G$3,1,MATCH(Rotation!G35,$B35:$G35,0)))</f>
        <v>5</v>
      </c>
      <c r="L35" s="7"/>
      <c r="M35" s="18">
        <f t="shared" si="0"/>
        <v>8</v>
      </c>
      <c r="N35" s="34"/>
      <c r="O35" s="26">
        <f>IF(ISERROR(MATCH(Rotation!L35,$B35:$G35,0)),"",INDEX($B$3:$G$3,1,MATCH(Rotation!L35,$B35:$G35,0)))</f>
        <v>6</v>
      </c>
      <c r="P35" s="26">
        <f>IF(ISERROR(MATCH(Rotation!M35,$B35:$G35,0)),"",INDEX($B$3:$G$3,1,MATCH(Rotation!M35,$B35:$G35,0)))</f>
        <v>4</v>
      </c>
      <c r="Q35" s="26">
        <f>IF(ISERROR(MATCH(Rotation!N35,$B35:$G35,0)),"",INDEX($B$3:$G$3,1,MATCH(Rotation!N35,$B35:$G35,0)))</f>
        <v>3</v>
      </c>
      <c r="R35" s="7"/>
      <c r="S35" s="18">
        <f t="shared" si="1"/>
        <v>13</v>
      </c>
      <c r="T35" s="34"/>
      <c r="U35" s="21" t="str">
        <f>Rotation!C35</f>
        <v>Point Loma HS</v>
      </c>
      <c r="V35" s="26">
        <f t="shared" si="2"/>
        <v>1</v>
      </c>
      <c r="W35" s="26">
        <f t="shared" si="3"/>
        <v>2</v>
      </c>
      <c r="X35" s="26">
        <f t="shared" si="4"/>
        <v>5</v>
      </c>
      <c r="Y35" s="6" t="str">
        <f t="shared" si="5"/>
        <v/>
      </c>
      <c r="Z35" s="18">
        <f t="shared" si="6"/>
        <v>8</v>
      </c>
      <c r="AA35" s="43" t="str">
        <f t="shared" si="7"/>
        <v>W</v>
      </c>
      <c r="AB35" s="21" t="str">
        <f>Rotation!J35</f>
        <v>Corona del Mar HS</v>
      </c>
      <c r="AC35" s="26">
        <f t="shared" si="8"/>
        <v>3</v>
      </c>
      <c r="AD35" s="26">
        <f t="shared" si="9"/>
        <v>4</v>
      </c>
      <c r="AE35" s="26">
        <f t="shared" si="10"/>
        <v>6</v>
      </c>
      <c r="AF35" s="6" t="str">
        <f t="shared" si="11"/>
        <v/>
      </c>
      <c r="AG35" s="18">
        <f t="shared" si="12"/>
        <v>13</v>
      </c>
      <c r="AH35" s="18" t="str">
        <f t="shared" si="13"/>
        <v>L</v>
      </c>
      <c r="AI35" s="22"/>
    </row>
    <row r="36" spans="1:35" ht="14.25" customHeight="1">
      <c r="A36" s="26">
        <f>Rotation!A36</f>
        <v>33</v>
      </c>
      <c r="B36" s="7">
        <v>6</v>
      </c>
      <c r="C36" s="36">
        <v>5</v>
      </c>
      <c r="D36" s="36">
        <v>3</v>
      </c>
      <c r="E36" s="36">
        <v>4</v>
      </c>
      <c r="F36" s="36">
        <v>1</v>
      </c>
      <c r="G36" s="36">
        <v>2</v>
      </c>
      <c r="H36" s="34"/>
      <c r="I36" s="26">
        <f>IF(ISERROR(MATCH(Rotation!E36,$B36:$G36,0)),"",INDEX($B$3:$G$3,1,MATCH(Rotation!E36,$B36:$G36,0)))</f>
        <v>5</v>
      </c>
      <c r="J36" s="26">
        <f>IF(ISERROR(MATCH(Rotation!F36,$B36:$G36,0)),"",INDEX($B$3:$G$3,1,MATCH(Rotation!F36,$B36:$G36,0)))</f>
        <v>6</v>
      </c>
      <c r="K36" s="26">
        <f>IF(ISERROR(MATCH(Rotation!G36,$B36:$G36,0)),"",INDEX($B$3:$G$3,1,MATCH(Rotation!G36,$B36:$G36,0)))</f>
        <v>3</v>
      </c>
      <c r="L36" s="7"/>
      <c r="M36" s="18">
        <f t="shared" ref="M36:M67" si="14">IF((SUM(I36:L36)&gt;0),SUM(I36:L36),"")</f>
        <v>14</v>
      </c>
      <c r="N36" s="34"/>
      <c r="O36" s="26">
        <f>IF(ISERROR(MATCH(Rotation!L36,$B36:$G36,0)),"",INDEX($B$3:$G$3,1,MATCH(Rotation!L36,$B36:$G36,0)))</f>
        <v>4</v>
      </c>
      <c r="P36" s="26">
        <f>IF(ISERROR(MATCH(Rotation!M36,$B36:$G36,0)),"",INDEX($B$3:$G$3,1,MATCH(Rotation!M36,$B36:$G36,0)))</f>
        <v>2</v>
      </c>
      <c r="Q36" s="26">
        <f>IF(ISERROR(MATCH(Rotation!N36,$B36:$G36,0)),"",INDEX($B$3:$G$3,1,MATCH(Rotation!N36,$B36:$G36,0)))</f>
        <v>1</v>
      </c>
      <c r="R36" s="7"/>
      <c r="S36" s="18">
        <f t="shared" ref="S36:S67" si="15">IF((SUM(O36:R36)&gt;0),SUM(O36:R36),"")</f>
        <v>7</v>
      </c>
      <c r="T36" s="34"/>
      <c r="U36" s="21" t="str">
        <f>Rotation!C36</f>
        <v>St Thomas Aquinas HS</v>
      </c>
      <c r="V36" s="26">
        <f t="shared" ref="V36:V69" si="16">IF((MIN(I36:K36)=0),"",MIN(I36:K36))</f>
        <v>3</v>
      </c>
      <c r="W36" s="26">
        <f t="shared" ref="W36:W69" si="17">IF((MEDIAN(I36:K36)=0),"",MEDIAN(I36:K36))</f>
        <v>5</v>
      </c>
      <c r="X36" s="26">
        <f t="shared" ref="X36:X69" si="18">IF((MAX(I36:K36)=0),"",MAX(I36:K36))</f>
        <v>6</v>
      </c>
      <c r="Y36" s="6" t="str">
        <f t="shared" ref="Y36:Y69" si="19">IF((LEN(L36)=0),"",L36)</f>
        <v/>
      </c>
      <c r="Z36" s="18">
        <f t="shared" ref="Z36:Z67" si="20">IF((SUM(V36:Y36)&gt;0),SUM(V36:Y36),"")</f>
        <v>14</v>
      </c>
      <c r="AA36" s="43" t="str">
        <f t="shared" ref="AA36:AA67" si="21">IF((LEN(Z36)&gt;0),IF((Z36&gt;AG36),"L","W"),"")</f>
        <v>L</v>
      </c>
      <c r="AB36" s="21" t="str">
        <f>Rotation!J36</f>
        <v>Portsmouth Abbey</v>
      </c>
      <c r="AC36" s="26">
        <f t="shared" ref="AC36:AC69" si="22">IF((MIN(O36:Q36)=0),"",MIN(O36:Q36))</f>
        <v>1</v>
      </c>
      <c r="AD36" s="26">
        <f t="shared" ref="AD36:AD69" si="23">IF((MEDIAN(O36:Q36)=0),"",MEDIAN(O36:Q36))</f>
        <v>2</v>
      </c>
      <c r="AE36" s="26">
        <f t="shared" ref="AE36:AE69" si="24">IF((MAX(O36:Q36)=0),"",MAX(O36:Q36))</f>
        <v>4</v>
      </c>
      <c r="AF36" s="6" t="str">
        <f t="shared" ref="AF36:AF69" si="25">IF((LEN(R36)=0),"",R36)</f>
        <v/>
      </c>
      <c r="AG36" s="18">
        <f t="shared" ref="AG36:AG67" si="26">IF((SUM(AC36:AF36)&gt;0),SUM(AC36:AF36),"")</f>
        <v>7</v>
      </c>
      <c r="AH36" s="18" t="str">
        <f t="shared" ref="AH36:AH67" si="27">IF((LEN(AG36)&gt;0),IF((AG36&gt;Z36),"L","W"),"")</f>
        <v>W</v>
      </c>
      <c r="AI36" s="22"/>
    </row>
    <row r="37" spans="1:35" ht="14.25" customHeight="1">
      <c r="A37" s="26">
        <f>Rotation!A37</f>
        <v>34</v>
      </c>
      <c r="B37" s="7">
        <v>10</v>
      </c>
      <c r="C37" s="36">
        <v>12</v>
      </c>
      <c r="D37" s="36">
        <v>7</v>
      </c>
      <c r="E37" s="36">
        <v>9</v>
      </c>
      <c r="F37" s="36">
        <v>8</v>
      </c>
      <c r="G37" s="36">
        <v>11</v>
      </c>
      <c r="H37" s="34"/>
      <c r="I37" s="26">
        <f>IF(ISERROR(MATCH(Rotation!E37,$B37:$G37,0)),"",INDEX($B$3:$G$3,1,MATCH(Rotation!E37,$B37:$G37,0)))</f>
        <v>3</v>
      </c>
      <c r="J37" s="26">
        <f>IF(ISERROR(MATCH(Rotation!F37,$B37:$G37,0)),"",INDEX($B$3:$G$3,1,MATCH(Rotation!F37,$B37:$G37,0)))</f>
        <v>5</v>
      </c>
      <c r="K37" s="26">
        <f>IF(ISERROR(MATCH(Rotation!G37,$B37:$G37,0)),"",INDEX($B$3:$G$3,1,MATCH(Rotation!G37,$B37:$G37,0)))</f>
        <v>4</v>
      </c>
      <c r="L37" s="7"/>
      <c r="M37" s="18">
        <f t="shared" si="14"/>
        <v>12</v>
      </c>
      <c r="N37" s="34"/>
      <c r="O37" s="26">
        <f>IF(ISERROR(MATCH(Rotation!L37,$B37:$G37,0)),"",INDEX($B$3:$G$3,1,MATCH(Rotation!L37,$B37:$G37,0)))</f>
        <v>1</v>
      </c>
      <c r="P37" s="26">
        <f>IF(ISERROR(MATCH(Rotation!M37,$B37:$G37,0)),"",INDEX($B$3:$G$3,1,MATCH(Rotation!M37,$B37:$G37,0)))</f>
        <v>6</v>
      </c>
      <c r="Q37" s="26">
        <f>IF(ISERROR(MATCH(Rotation!N37,$B37:$G37,0)),"",INDEX($B$3:$G$3,1,MATCH(Rotation!N37,$B37:$G37,0)))</f>
        <v>2</v>
      </c>
      <c r="R37" s="7"/>
      <c r="S37" s="18">
        <f t="shared" si="15"/>
        <v>9</v>
      </c>
      <c r="T37" s="34"/>
      <c r="U37" s="21" t="str">
        <f>Rotation!C37</f>
        <v>Severn School</v>
      </c>
      <c r="V37" s="26">
        <f t="shared" si="16"/>
        <v>3</v>
      </c>
      <c r="W37" s="26">
        <f t="shared" si="17"/>
        <v>4</v>
      </c>
      <c r="X37" s="26">
        <f t="shared" si="18"/>
        <v>5</v>
      </c>
      <c r="Y37" s="6" t="str">
        <f t="shared" si="19"/>
        <v/>
      </c>
      <c r="Z37" s="18">
        <f t="shared" si="20"/>
        <v>12</v>
      </c>
      <c r="AA37" s="43" t="str">
        <f t="shared" si="21"/>
        <v>L</v>
      </c>
      <c r="AB37" s="21" t="str">
        <f>Rotation!J37</f>
        <v>Broadneck HS</v>
      </c>
      <c r="AC37" s="26">
        <f t="shared" si="22"/>
        <v>1</v>
      </c>
      <c r="AD37" s="26">
        <f t="shared" si="23"/>
        <v>2</v>
      </c>
      <c r="AE37" s="26">
        <f t="shared" si="24"/>
        <v>6</v>
      </c>
      <c r="AF37" s="6" t="str">
        <f t="shared" si="25"/>
        <v/>
      </c>
      <c r="AG37" s="18">
        <f t="shared" si="26"/>
        <v>9</v>
      </c>
      <c r="AH37" s="18" t="str">
        <f t="shared" si="27"/>
        <v>W</v>
      </c>
      <c r="AI37" s="22"/>
    </row>
    <row r="38" spans="1:35" ht="14.25" customHeight="1">
      <c r="A38" s="26">
        <f>Rotation!A38</f>
        <v>35</v>
      </c>
      <c r="B38" s="7">
        <v>18</v>
      </c>
      <c r="C38" s="36">
        <v>16</v>
      </c>
      <c r="D38" s="36">
        <v>13</v>
      </c>
      <c r="E38" s="36">
        <v>15</v>
      </c>
      <c r="F38" s="36">
        <v>17</v>
      </c>
      <c r="G38" s="36">
        <v>14</v>
      </c>
      <c r="H38" s="34"/>
      <c r="I38" s="26">
        <f>IF(ISERROR(MATCH(Rotation!E38,$B38:$G38,0)),"",INDEX($B$3:$G$3,1,MATCH(Rotation!E38,$B38:$G38,0)))</f>
        <v>3</v>
      </c>
      <c r="J38" s="26">
        <f>IF(ISERROR(MATCH(Rotation!F38,$B38:$G38,0)),"",INDEX($B$3:$G$3,1,MATCH(Rotation!F38,$B38:$G38,0)))</f>
        <v>6</v>
      </c>
      <c r="K38" s="26">
        <f>IF(ISERROR(MATCH(Rotation!G38,$B38:$G38,0)),"",INDEX($B$3:$G$3,1,MATCH(Rotation!G38,$B38:$G38,0)))</f>
        <v>4</v>
      </c>
      <c r="L38" s="7"/>
      <c r="M38" s="18">
        <f t="shared" si="14"/>
        <v>13</v>
      </c>
      <c r="N38" s="34"/>
      <c r="O38" s="26">
        <f>IF(ISERROR(MATCH(Rotation!L38,$B38:$G38,0)),"",INDEX($B$3:$G$3,1,MATCH(Rotation!L38,$B38:$G38,0)))</f>
        <v>2</v>
      </c>
      <c r="P38" s="26">
        <f>IF(ISERROR(MATCH(Rotation!M38,$B38:$G38,0)),"",INDEX($B$3:$G$3,1,MATCH(Rotation!M38,$B38:$G38,0)))</f>
        <v>5</v>
      </c>
      <c r="Q38" s="26">
        <f>IF(ISERROR(MATCH(Rotation!N38,$B38:$G38,0)),"",INDEX($B$3:$G$3,1,MATCH(Rotation!N38,$B38:$G38,0)))</f>
        <v>1</v>
      </c>
      <c r="R38" s="7"/>
      <c r="S38" s="18">
        <f t="shared" si="15"/>
        <v>8</v>
      </c>
      <c r="T38" s="34"/>
      <c r="U38" s="21" t="str">
        <f>Rotation!C38</f>
        <v>Clear Falls HS</v>
      </c>
      <c r="V38" s="26">
        <f t="shared" si="16"/>
        <v>3</v>
      </c>
      <c r="W38" s="26">
        <f t="shared" si="17"/>
        <v>4</v>
      </c>
      <c r="X38" s="26">
        <f t="shared" si="18"/>
        <v>6</v>
      </c>
      <c r="Y38" s="6" t="str">
        <f t="shared" si="19"/>
        <v/>
      </c>
      <c r="Z38" s="18">
        <f t="shared" si="20"/>
        <v>13</v>
      </c>
      <c r="AA38" s="43" t="str">
        <f t="shared" si="21"/>
        <v>L</v>
      </c>
      <c r="AB38" s="21" t="str">
        <f>Rotation!J38</f>
        <v>Lake Forest HS</v>
      </c>
      <c r="AC38" s="26">
        <f t="shared" si="22"/>
        <v>1</v>
      </c>
      <c r="AD38" s="26">
        <f t="shared" si="23"/>
        <v>2</v>
      </c>
      <c r="AE38" s="26">
        <f t="shared" si="24"/>
        <v>5</v>
      </c>
      <c r="AF38" s="6" t="str">
        <f t="shared" si="25"/>
        <v/>
      </c>
      <c r="AG38" s="18">
        <f t="shared" si="26"/>
        <v>8</v>
      </c>
      <c r="AH38" s="18" t="str">
        <f t="shared" si="27"/>
        <v>W</v>
      </c>
      <c r="AI38" s="22"/>
    </row>
    <row r="39" spans="1:35" ht="14.25" customHeight="1">
      <c r="A39" s="26">
        <f>Rotation!A39</f>
        <v>36</v>
      </c>
      <c r="B39" s="7">
        <v>19</v>
      </c>
      <c r="C39" s="36">
        <v>20</v>
      </c>
      <c r="D39" s="36">
        <v>23</v>
      </c>
      <c r="E39" s="36">
        <v>22</v>
      </c>
      <c r="F39" s="36">
        <v>24</v>
      </c>
      <c r="G39" s="36">
        <v>21</v>
      </c>
      <c r="H39" s="34"/>
      <c r="I39" s="26">
        <f>IF(ISERROR(MATCH(Rotation!E39,$B39:$G39,0)),"",INDEX($B$3:$G$3,1,MATCH(Rotation!E39,$B39:$G39,0)))</f>
        <v>1</v>
      </c>
      <c r="J39" s="26">
        <f>IF(ISERROR(MATCH(Rotation!F39,$B39:$G39,0)),"",INDEX($B$3:$G$3,1,MATCH(Rotation!F39,$B39:$G39,0)))</f>
        <v>2</v>
      </c>
      <c r="K39" s="26">
        <f>IF(ISERROR(MATCH(Rotation!G39,$B39:$G39,0)),"",INDEX($B$3:$G$3,1,MATCH(Rotation!G39,$B39:$G39,0)))</f>
        <v>6</v>
      </c>
      <c r="L39" s="7"/>
      <c r="M39" s="18">
        <f t="shared" si="14"/>
        <v>9</v>
      </c>
      <c r="N39" s="34"/>
      <c r="O39" s="26">
        <f>IF(ISERROR(MATCH(Rotation!L39,$B39:$G39,0)),"",INDEX($B$3:$G$3,1,MATCH(Rotation!L39,$B39:$G39,0)))</f>
        <v>4</v>
      </c>
      <c r="P39" s="26">
        <f>IF(ISERROR(MATCH(Rotation!M39,$B39:$G39,0)),"",INDEX($B$3:$G$3,1,MATCH(Rotation!M39,$B39:$G39,0)))</f>
        <v>3</v>
      </c>
      <c r="Q39" s="26">
        <f>IF(ISERROR(MATCH(Rotation!N39,$B39:$G39,0)),"",INDEX($B$3:$G$3,1,MATCH(Rotation!N39,$B39:$G39,0)))</f>
        <v>5</v>
      </c>
      <c r="R39" s="7"/>
      <c r="S39" s="18">
        <f t="shared" si="15"/>
        <v>12</v>
      </c>
      <c r="T39" s="34"/>
      <c r="U39" s="21" t="str">
        <f>Rotation!C39</f>
        <v>Newport Harbor HS</v>
      </c>
      <c r="V39" s="26">
        <f t="shared" si="16"/>
        <v>1</v>
      </c>
      <c r="W39" s="26">
        <f t="shared" si="17"/>
        <v>2</v>
      </c>
      <c r="X39" s="26">
        <f t="shared" si="18"/>
        <v>6</v>
      </c>
      <c r="Y39" s="6" t="str">
        <f t="shared" si="19"/>
        <v/>
      </c>
      <c r="Z39" s="18">
        <f t="shared" si="20"/>
        <v>9</v>
      </c>
      <c r="AA39" s="43" t="str">
        <f t="shared" si="21"/>
        <v>W</v>
      </c>
      <c r="AB39" s="21" t="str">
        <f>Rotation!J39</f>
        <v>Bainbridge Island HS</v>
      </c>
      <c r="AC39" s="26">
        <f t="shared" si="22"/>
        <v>3</v>
      </c>
      <c r="AD39" s="26">
        <f t="shared" si="23"/>
        <v>4</v>
      </c>
      <c r="AE39" s="26">
        <f t="shared" si="24"/>
        <v>5</v>
      </c>
      <c r="AF39" s="6" t="str">
        <f t="shared" si="25"/>
        <v/>
      </c>
      <c r="AG39" s="18">
        <f t="shared" si="26"/>
        <v>12</v>
      </c>
      <c r="AH39" s="18" t="str">
        <f t="shared" si="27"/>
        <v>L</v>
      </c>
      <c r="AI39" s="22"/>
    </row>
    <row r="40" spans="1:35" ht="14.25" customHeight="1">
      <c r="A40" s="26">
        <f>Rotation!A40</f>
        <v>37</v>
      </c>
      <c r="B40" s="7">
        <v>5</v>
      </c>
      <c r="C40" s="36">
        <v>4</v>
      </c>
      <c r="D40" s="36">
        <v>2</v>
      </c>
      <c r="E40" s="36">
        <v>6</v>
      </c>
      <c r="F40" s="36">
        <v>3</v>
      </c>
      <c r="G40" s="36">
        <v>1</v>
      </c>
      <c r="H40" s="34"/>
      <c r="I40" s="26">
        <f>IF(ISERROR(MATCH(Rotation!E40,$B40:$G40,0)),"",INDEX($B$3:$G$3,1,MATCH(Rotation!E40,$B40:$G40,0)))</f>
        <v>6</v>
      </c>
      <c r="J40" s="26">
        <f>IF(ISERROR(MATCH(Rotation!F40,$B40:$G40,0)),"",INDEX($B$3:$G$3,1,MATCH(Rotation!F40,$B40:$G40,0)))</f>
        <v>3</v>
      </c>
      <c r="K40" s="26">
        <f>IF(ISERROR(MATCH(Rotation!G40,$B40:$G40,0)),"",INDEX($B$3:$G$3,1,MATCH(Rotation!G40,$B40:$G40,0)))</f>
        <v>5</v>
      </c>
      <c r="L40" s="7"/>
      <c r="M40" s="18">
        <f t="shared" si="14"/>
        <v>14</v>
      </c>
      <c r="N40" s="34"/>
      <c r="O40" s="26">
        <f>IF(ISERROR(MATCH(Rotation!L40,$B40:$G40,0)),"",INDEX($B$3:$G$3,1,MATCH(Rotation!L40,$B40:$G40,0)))</f>
        <v>2</v>
      </c>
      <c r="P40" s="26">
        <f>IF(ISERROR(MATCH(Rotation!M40,$B40:$G40,0)),"",INDEX($B$3:$G$3,1,MATCH(Rotation!M40,$B40:$G40,0)))</f>
        <v>1</v>
      </c>
      <c r="Q40" s="26">
        <f>IF(ISERROR(MATCH(Rotation!N40,$B40:$G40,0)),"",INDEX($B$3:$G$3,1,MATCH(Rotation!N40,$B40:$G40,0)))</f>
        <v>4</v>
      </c>
      <c r="R40" s="7"/>
      <c r="S40" s="18">
        <f t="shared" si="15"/>
        <v>7</v>
      </c>
      <c r="T40" s="34"/>
      <c r="U40" s="21" t="str">
        <f>Rotation!C40</f>
        <v>Cape Cod Academy</v>
      </c>
      <c r="V40" s="26">
        <f t="shared" si="16"/>
        <v>3</v>
      </c>
      <c r="W40" s="26">
        <f t="shared" si="17"/>
        <v>5</v>
      </c>
      <c r="X40" s="26">
        <f t="shared" si="18"/>
        <v>6</v>
      </c>
      <c r="Y40" s="6" t="str">
        <f t="shared" si="19"/>
        <v/>
      </c>
      <c r="Z40" s="18">
        <f t="shared" si="20"/>
        <v>14</v>
      </c>
      <c r="AA40" s="43" t="str">
        <f t="shared" si="21"/>
        <v>L</v>
      </c>
      <c r="AB40" s="21" t="str">
        <f>Rotation!J40</f>
        <v>Corona del Mar HS</v>
      </c>
      <c r="AC40" s="26">
        <f t="shared" si="22"/>
        <v>1</v>
      </c>
      <c r="AD40" s="26">
        <f t="shared" si="23"/>
        <v>2</v>
      </c>
      <c r="AE40" s="26">
        <f t="shared" si="24"/>
        <v>4</v>
      </c>
      <c r="AF40" s="6" t="str">
        <f t="shared" si="25"/>
        <v/>
      </c>
      <c r="AG40" s="18">
        <f t="shared" si="26"/>
        <v>7</v>
      </c>
      <c r="AH40" s="18" t="str">
        <f t="shared" si="27"/>
        <v>W</v>
      </c>
      <c r="AI40" s="22"/>
    </row>
    <row r="41" spans="1:35" ht="14.25" customHeight="1">
      <c r="A41" s="26">
        <f>Rotation!A41</f>
        <v>38</v>
      </c>
      <c r="B41" s="7">
        <v>10</v>
      </c>
      <c r="C41" s="36">
        <v>9</v>
      </c>
      <c r="D41" s="36">
        <v>8</v>
      </c>
      <c r="E41" s="36">
        <v>11</v>
      </c>
      <c r="F41" s="36">
        <v>7</v>
      </c>
      <c r="G41" s="36">
        <v>12</v>
      </c>
      <c r="H41" s="34"/>
      <c r="I41" s="26">
        <f>IF(ISERROR(MATCH(Rotation!E41,$B41:$G41,0)),"",INDEX($B$3:$G$3,1,MATCH(Rotation!E41,$B41:$G41,0)))</f>
        <v>5</v>
      </c>
      <c r="J41" s="26">
        <f>IF(ISERROR(MATCH(Rotation!F41,$B41:$G41,0)),"",INDEX($B$3:$G$3,1,MATCH(Rotation!F41,$B41:$G41,0)))</f>
        <v>3</v>
      </c>
      <c r="K41" s="26">
        <f>IF(ISERROR(MATCH(Rotation!G41,$B41:$G41,0)),"",INDEX($B$3:$G$3,1,MATCH(Rotation!G41,$B41:$G41,0)))</f>
        <v>2</v>
      </c>
      <c r="L41" s="7"/>
      <c r="M41" s="18">
        <f t="shared" si="14"/>
        <v>10</v>
      </c>
      <c r="N41" s="34"/>
      <c r="O41" s="26">
        <f>IF(ISERROR(MATCH(Rotation!L41,$B41:$G41,0)),"",INDEX($B$3:$G$3,1,MATCH(Rotation!L41,$B41:$G41,0)))</f>
        <v>1</v>
      </c>
      <c r="P41" s="26">
        <f>IF(ISERROR(MATCH(Rotation!M41,$B41:$G41,0)),"",INDEX($B$3:$G$3,1,MATCH(Rotation!M41,$B41:$G41,0)))</f>
        <v>4</v>
      </c>
      <c r="Q41" s="26">
        <f>IF(ISERROR(MATCH(Rotation!N41,$B41:$G41,0)),"",INDEX($B$3:$G$3,1,MATCH(Rotation!N41,$B41:$G41,0)))</f>
        <v>6</v>
      </c>
      <c r="R41" s="7"/>
      <c r="S41" s="18">
        <f t="shared" si="15"/>
        <v>11</v>
      </c>
      <c r="T41" s="34"/>
      <c r="U41" s="21" t="str">
        <f>Rotation!C41</f>
        <v>St Thomas Aquinas HS</v>
      </c>
      <c r="V41" s="26">
        <f t="shared" si="16"/>
        <v>2</v>
      </c>
      <c r="W41" s="26">
        <f t="shared" si="17"/>
        <v>3</v>
      </c>
      <c r="X41" s="26">
        <f t="shared" si="18"/>
        <v>5</v>
      </c>
      <c r="Y41" s="6" t="str">
        <f t="shared" si="19"/>
        <v/>
      </c>
      <c r="Z41" s="18">
        <f t="shared" si="20"/>
        <v>10</v>
      </c>
      <c r="AA41" s="43" t="str">
        <f t="shared" si="21"/>
        <v>W</v>
      </c>
      <c r="AB41" s="21" t="str">
        <f>Rotation!J41</f>
        <v>Antilles School</v>
      </c>
      <c r="AC41" s="26">
        <f t="shared" si="22"/>
        <v>1</v>
      </c>
      <c r="AD41" s="26">
        <f t="shared" si="23"/>
        <v>4</v>
      </c>
      <c r="AE41" s="26">
        <f t="shared" si="24"/>
        <v>6</v>
      </c>
      <c r="AF41" s="6" t="str">
        <f t="shared" si="25"/>
        <v/>
      </c>
      <c r="AG41" s="18">
        <f t="shared" si="26"/>
        <v>11</v>
      </c>
      <c r="AH41" s="18" t="str">
        <f t="shared" si="27"/>
        <v>L</v>
      </c>
      <c r="AI41" s="22"/>
    </row>
    <row r="42" spans="1:35" ht="14.25" customHeight="1">
      <c r="A42" s="26">
        <f>Rotation!A42</f>
        <v>39</v>
      </c>
      <c r="B42" s="7">
        <v>14</v>
      </c>
      <c r="C42" s="36">
        <v>13</v>
      </c>
      <c r="D42" s="36">
        <v>15</v>
      </c>
      <c r="E42" s="36">
        <v>16</v>
      </c>
      <c r="F42" s="36">
        <v>18</v>
      </c>
      <c r="G42" s="36">
        <v>17</v>
      </c>
      <c r="H42" s="34"/>
      <c r="I42" s="26">
        <f>IF(ISERROR(MATCH(Rotation!E42,$B42:$G42,0)),"",INDEX($B$3:$G$3,1,MATCH(Rotation!E42,$B42:$G42,0)))</f>
        <v>2</v>
      </c>
      <c r="J42" s="26">
        <f>IF(ISERROR(MATCH(Rotation!F42,$B42:$G42,0)),"",INDEX($B$3:$G$3,1,MATCH(Rotation!F42,$B42:$G42,0)))</f>
        <v>1</v>
      </c>
      <c r="K42" s="26">
        <f>IF(ISERROR(MATCH(Rotation!G42,$B42:$G42,0)),"",INDEX($B$3:$G$3,1,MATCH(Rotation!G42,$B42:$G42,0)))</f>
        <v>3</v>
      </c>
      <c r="L42" s="7"/>
      <c r="M42" s="18">
        <f t="shared" si="14"/>
        <v>6</v>
      </c>
      <c r="N42" s="34"/>
      <c r="O42" s="26">
        <f>IF(ISERROR(MATCH(Rotation!L42,$B42:$G42,0)),"",INDEX($B$3:$G$3,1,MATCH(Rotation!L42,$B42:$G42,0)))</f>
        <v>4</v>
      </c>
      <c r="P42" s="26">
        <f>IF(ISERROR(MATCH(Rotation!M42,$B42:$G42,0)),"",INDEX($B$3:$G$3,1,MATCH(Rotation!M42,$B42:$G42,0)))</f>
        <v>6</v>
      </c>
      <c r="Q42" s="26">
        <f>IF(ISERROR(MATCH(Rotation!N42,$B42:$G42,0)),"",INDEX($B$3:$G$3,1,MATCH(Rotation!N42,$B42:$G42,0)))</f>
        <v>5</v>
      </c>
      <c r="R42" s="7"/>
      <c r="S42" s="18">
        <f t="shared" si="15"/>
        <v>15</v>
      </c>
      <c r="T42" s="34"/>
      <c r="U42" s="21" t="str">
        <f>Rotation!C42</f>
        <v>Point Loma HS</v>
      </c>
      <c r="V42" s="26">
        <f t="shared" si="16"/>
        <v>1</v>
      </c>
      <c r="W42" s="26">
        <f t="shared" si="17"/>
        <v>2</v>
      </c>
      <c r="X42" s="26">
        <f t="shared" si="18"/>
        <v>3</v>
      </c>
      <c r="Y42" s="6" t="str">
        <f t="shared" si="19"/>
        <v/>
      </c>
      <c r="Z42" s="18">
        <f t="shared" si="20"/>
        <v>6</v>
      </c>
      <c r="AA42" s="43" t="str">
        <f t="shared" si="21"/>
        <v>W</v>
      </c>
      <c r="AB42" s="21" t="str">
        <f>Rotation!J42</f>
        <v>Broadneck HS</v>
      </c>
      <c r="AC42" s="26">
        <f t="shared" si="22"/>
        <v>4</v>
      </c>
      <c r="AD42" s="26">
        <f t="shared" si="23"/>
        <v>5</v>
      </c>
      <c r="AE42" s="26">
        <f t="shared" si="24"/>
        <v>6</v>
      </c>
      <c r="AF42" s="6" t="str">
        <f t="shared" si="25"/>
        <v/>
      </c>
      <c r="AG42" s="18">
        <f t="shared" si="26"/>
        <v>15</v>
      </c>
      <c r="AH42" s="18" t="str">
        <f t="shared" si="27"/>
        <v>L</v>
      </c>
      <c r="AI42" s="22"/>
    </row>
    <row r="43" spans="1:35" ht="14.25" customHeight="1">
      <c r="A43" s="26">
        <f>Rotation!A43</f>
        <v>40</v>
      </c>
      <c r="B43" s="7">
        <v>24</v>
      </c>
      <c r="C43" s="36">
        <v>20</v>
      </c>
      <c r="D43" s="36">
        <v>19</v>
      </c>
      <c r="E43" s="36">
        <v>23</v>
      </c>
      <c r="F43" s="36">
        <v>22</v>
      </c>
      <c r="G43" s="36">
        <v>21</v>
      </c>
      <c r="H43" s="34"/>
      <c r="I43" s="26">
        <f>IF(ISERROR(MATCH(Rotation!E43,$B43:$G43,0)),"",INDEX($B$3:$G$3,1,MATCH(Rotation!E43,$B43:$G43,0)))</f>
        <v>3</v>
      </c>
      <c r="J43" s="26">
        <f>IF(ISERROR(MATCH(Rotation!F43,$B43:$G43,0)),"",INDEX($B$3:$G$3,1,MATCH(Rotation!F43,$B43:$G43,0)))</f>
        <v>2</v>
      </c>
      <c r="K43" s="26">
        <f>IF(ISERROR(MATCH(Rotation!G43,$B43:$G43,0)),"",INDEX($B$3:$G$3,1,MATCH(Rotation!G43,$B43:$G43,0)))</f>
        <v>6</v>
      </c>
      <c r="L43" s="7"/>
      <c r="M43" s="18">
        <f t="shared" si="14"/>
        <v>11</v>
      </c>
      <c r="N43" s="34"/>
      <c r="O43" s="26">
        <f>IF(ISERROR(MATCH(Rotation!L43,$B43:$G43,0)),"",INDEX($B$3:$G$3,1,MATCH(Rotation!L43,$B43:$G43,0)))</f>
        <v>5</v>
      </c>
      <c r="P43" s="26">
        <f>IF(ISERROR(MATCH(Rotation!M43,$B43:$G43,0)),"",INDEX($B$3:$G$3,1,MATCH(Rotation!M43,$B43:$G43,0)))</f>
        <v>4</v>
      </c>
      <c r="Q43" s="26">
        <f>IF(ISERROR(MATCH(Rotation!N43,$B43:$G43,0)),"",INDEX($B$3:$G$3,1,MATCH(Rotation!N43,$B43:$G43,0)))</f>
        <v>1</v>
      </c>
      <c r="R43" s="7"/>
      <c r="S43" s="18">
        <f t="shared" si="15"/>
        <v>10</v>
      </c>
      <c r="T43" s="34"/>
      <c r="U43" s="21" t="str">
        <f>Rotation!C43</f>
        <v>Newport Harbor HS</v>
      </c>
      <c r="V43" s="26">
        <f t="shared" si="16"/>
        <v>2</v>
      </c>
      <c r="W43" s="26">
        <f t="shared" si="17"/>
        <v>3</v>
      </c>
      <c r="X43" s="26">
        <f t="shared" si="18"/>
        <v>6</v>
      </c>
      <c r="Y43" s="6" t="str">
        <f t="shared" si="19"/>
        <v/>
      </c>
      <c r="Z43" s="18">
        <f t="shared" si="20"/>
        <v>11</v>
      </c>
      <c r="AA43" s="43" t="str">
        <f t="shared" si="21"/>
        <v>L</v>
      </c>
      <c r="AB43" s="21" t="str">
        <f>Rotation!J43</f>
        <v>Portsmouth Abbey</v>
      </c>
      <c r="AC43" s="26">
        <f t="shared" si="22"/>
        <v>1</v>
      </c>
      <c r="AD43" s="26">
        <f t="shared" si="23"/>
        <v>4</v>
      </c>
      <c r="AE43" s="26">
        <f t="shared" si="24"/>
        <v>5</v>
      </c>
      <c r="AF43" s="6" t="str">
        <f t="shared" si="25"/>
        <v/>
      </c>
      <c r="AG43" s="18">
        <f t="shared" si="26"/>
        <v>10</v>
      </c>
      <c r="AH43" s="18" t="str">
        <f t="shared" si="27"/>
        <v>W</v>
      </c>
      <c r="AI43" s="22"/>
    </row>
    <row r="44" spans="1:35" ht="14.25" customHeight="1">
      <c r="A44" s="26">
        <f>Rotation!A44</f>
        <v>41</v>
      </c>
      <c r="B44" s="7">
        <v>6</v>
      </c>
      <c r="C44" s="36">
        <v>4</v>
      </c>
      <c r="D44" s="36">
        <v>1</v>
      </c>
      <c r="E44" s="36">
        <v>2</v>
      </c>
      <c r="F44" s="36">
        <v>5</v>
      </c>
      <c r="G44" s="36">
        <v>3</v>
      </c>
      <c r="H44" s="34"/>
      <c r="I44" s="26">
        <f>IF(ISERROR(MATCH(Rotation!E44,$B44:$G44,0)),"",INDEX($B$3:$G$3,1,MATCH(Rotation!E44,$B44:$G44,0)))</f>
        <v>3</v>
      </c>
      <c r="J44" s="26">
        <f>IF(ISERROR(MATCH(Rotation!F44,$B44:$G44,0)),"",INDEX($B$3:$G$3,1,MATCH(Rotation!F44,$B44:$G44,0)))</f>
        <v>4</v>
      </c>
      <c r="K44" s="26">
        <f>IF(ISERROR(MATCH(Rotation!G44,$B44:$G44,0)),"",INDEX($B$3:$G$3,1,MATCH(Rotation!G44,$B44:$G44,0)))</f>
        <v>6</v>
      </c>
      <c r="L44" s="7"/>
      <c r="M44" s="18">
        <f t="shared" si="14"/>
        <v>13</v>
      </c>
      <c r="N44" s="34"/>
      <c r="O44" s="26">
        <f>IF(ISERROR(MATCH(Rotation!L44,$B44:$G44,0)),"",INDEX($B$3:$G$3,1,MATCH(Rotation!L44,$B44:$G44,0)))</f>
        <v>2</v>
      </c>
      <c r="P44" s="26">
        <f>IF(ISERROR(MATCH(Rotation!M44,$B44:$G44,0)),"",INDEX($B$3:$G$3,1,MATCH(Rotation!M44,$B44:$G44,0)))</f>
        <v>5</v>
      </c>
      <c r="Q44" s="26">
        <f>IF(ISERROR(MATCH(Rotation!N44,$B44:$G44,0)),"",INDEX($B$3:$G$3,1,MATCH(Rotation!N44,$B44:$G44,0)))</f>
        <v>1</v>
      </c>
      <c r="R44" s="7"/>
      <c r="S44" s="18">
        <f t="shared" si="15"/>
        <v>8</v>
      </c>
      <c r="T44" s="34"/>
      <c r="U44" s="21" t="str">
        <f>Rotation!C44</f>
        <v>Clear Falls HS</v>
      </c>
      <c r="V44" s="26">
        <f t="shared" si="16"/>
        <v>3</v>
      </c>
      <c r="W44" s="26">
        <f t="shared" si="17"/>
        <v>4</v>
      </c>
      <c r="X44" s="26">
        <f t="shared" si="18"/>
        <v>6</v>
      </c>
      <c r="Y44" s="6" t="str">
        <f t="shared" si="19"/>
        <v/>
      </c>
      <c r="Z44" s="18">
        <f t="shared" si="20"/>
        <v>13</v>
      </c>
      <c r="AA44" s="43" t="str">
        <f t="shared" si="21"/>
        <v>L</v>
      </c>
      <c r="AB44" s="21" t="str">
        <f>Rotation!J44</f>
        <v>Bainbridge Island HS</v>
      </c>
      <c r="AC44" s="26">
        <f t="shared" si="22"/>
        <v>1</v>
      </c>
      <c r="AD44" s="26">
        <f t="shared" si="23"/>
        <v>2</v>
      </c>
      <c r="AE44" s="26">
        <f t="shared" si="24"/>
        <v>5</v>
      </c>
      <c r="AF44" s="6" t="str">
        <f t="shared" si="25"/>
        <v/>
      </c>
      <c r="AG44" s="18">
        <f t="shared" si="26"/>
        <v>8</v>
      </c>
      <c r="AH44" s="18" t="str">
        <f t="shared" si="27"/>
        <v>W</v>
      </c>
      <c r="AI44" s="22"/>
    </row>
    <row r="45" spans="1:35" ht="14.25" customHeight="1">
      <c r="A45" s="26">
        <f>Rotation!A45</f>
        <v>42</v>
      </c>
      <c r="B45" s="7">
        <v>10</v>
      </c>
      <c r="C45" s="36">
        <v>12</v>
      </c>
      <c r="D45" s="36">
        <v>9</v>
      </c>
      <c r="E45" s="36">
        <v>8</v>
      </c>
      <c r="F45" s="36">
        <v>7</v>
      </c>
      <c r="G45" s="36">
        <v>11</v>
      </c>
      <c r="H45" s="34"/>
      <c r="I45" s="26">
        <f>IF(ISERROR(MATCH(Rotation!E45,$B45:$G45,0)),"",INDEX($B$3:$G$3,1,MATCH(Rotation!E45,$B45:$G45,0)))</f>
        <v>5</v>
      </c>
      <c r="J45" s="26">
        <f>IF(ISERROR(MATCH(Rotation!F45,$B45:$G45,0)),"",INDEX($B$3:$G$3,1,MATCH(Rotation!F45,$B45:$G45,0)))</f>
        <v>4</v>
      </c>
      <c r="K45" s="26">
        <f>IF(ISERROR(MATCH(Rotation!G45,$B45:$G45,0)),"",INDEX($B$3:$G$3,1,MATCH(Rotation!G45,$B45:$G45,0)))</f>
        <v>3</v>
      </c>
      <c r="L45" s="7"/>
      <c r="M45" s="18">
        <f t="shared" si="14"/>
        <v>12</v>
      </c>
      <c r="N45" s="34"/>
      <c r="O45" s="26">
        <f>IF(ISERROR(MATCH(Rotation!L45,$B45:$G45,0)),"",INDEX($B$3:$G$3,1,MATCH(Rotation!L45,$B45:$G45,0)))</f>
        <v>1</v>
      </c>
      <c r="P45" s="26">
        <f>IF(ISERROR(MATCH(Rotation!M45,$B45:$G45,0)),"",INDEX($B$3:$G$3,1,MATCH(Rotation!M45,$B45:$G45,0)))</f>
        <v>6</v>
      </c>
      <c r="Q45" s="26">
        <f>IF(ISERROR(MATCH(Rotation!N45,$B45:$G45,0)),"",INDEX($B$3:$G$3,1,MATCH(Rotation!N45,$B45:$G45,0)))</f>
        <v>2</v>
      </c>
      <c r="R45" s="7"/>
      <c r="S45" s="18">
        <f t="shared" si="15"/>
        <v>9</v>
      </c>
      <c r="T45" s="34"/>
      <c r="U45" s="21" t="str">
        <f>Rotation!C45</f>
        <v>Severn School</v>
      </c>
      <c r="V45" s="26">
        <f t="shared" si="16"/>
        <v>3</v>
      </c>
      <c r="W45" s="26">
        <f t="shared" si="17"/>
        <v>4</v>
      </c>
      <c r="X45" s="26">
        <f t="shared" si="18"/>
        <v>5</v>
      </c>
      <c r="Y45" s="6" t="str">
        <f t="shared" si="19"/>
        <v/>
      </c>
      <c r="Z45" s="18">
        <f t="shared" si="20"/>
        <v>12</v>
      </c>
      <c r="AA45" s="43" t="str">
        <f t="shared" si="21"/>
        <v>L</v>
      </c>
      <c r="AB45" s="21" t="str">
        <f>Rotation!J45</f>
        <v>Lake Forest HS</v>
      </c>
      <c r="AC45" s="26">
        <f t="shared" si="22"/>
        <v>1</v>
      </c>
      <c r="AD45" s="26">
        <f t="shared" si="23"/>
        <v>2</v>
      </c>
      <c r="AE45" s="26">
        <f t="shared" si="24"/>
        <v>6</v>
      </c>
      <c r="AF45" s="6" t="str">
        <f t="shared" si="25"/>
        <v/>
      </c>
      <c r="AG45" s="18">
        <f t="shared" si="26"/>
        <v>9</v>
      </c>
      <c r="AH45" s="18" t="str">
        <f t="shared" si="27"/>
        <v>W</v>
      </c>
      <c r="AI45" s="22"/>
    </row>
    <row r="46" spans="1:35" ht="14.25" customHeight="1">
      <c r="A46" s="26">
        <f>Rotation!A46</f>
        <v>43</v>
      </c>
      <c r="B46" s="7">
        <v>14</v>
      </c>
      <c r="C46" s="36">
        <v>15</v>
      </c>
      <c r="D46" s="36">
        <v>16</v>
      </c>
      <c r="E46" s="36">
        <v>13</v>
      </c>
      <c r="F46" s="36">
        <v>17</v>
      </c>
      <c r="G46" s="36">
        <v>18</v>
      </c>
      <c r="H46" s="34"/>
      <c r="I46" s="26">
        <f>IF(ISERROR(MATCH(Rotation!E46,$B46:$G46,0)),"",INDEX($B$3:$G$3,1,MATCH(Rotation!E46,$B46:$G46,0)))</f>
        <v>4</v>
      </c>
      <c r="J46" s="26">
        <f>IF(ISERROR(MATCH(Rotation!F46,$B46:$G46,0)),"",INDEX($B$3:$G$3,1,MATCH(Rotation!F46,$B46:$G46,0)))</f>
        <v>1</v>
      </c>
      <c r="K46" s="26">
        <f>IF(ISERROR(MATCH(Rotation!G46,$B46:$G46,0)),"",INDEX($B$3:$G$3,1,MATCH(Rotation!G46,$B46:$G46,0)))</f>
        <v>2</v>
      </c>
      <c r="L46" s="7"/>
      <c r="M46" s="18">
        <f t="shared" si="14"/>
        <v>7</v>
      </c>
      <c r="N46" s="34"/>
      <c r="O46" s="26">
        <f>IF(ISERROR(MATCH(Rotation!L46,$B46:$G46,0)),"",INDEX($B$3:$G$3,1,MATCH(Rotation!L46,$B46:$G46,0)))</f>
        <v>3</v>
      </c>
      <c r="P46" s="26">
        <f>IF(ISERROR(MATCH(Rotation!M46,$B46:$G46,0)),"",INDEX($B$3:$G$3,1,MATCH(Rotation!M46,$B46:$G46,0)))</f>
        <v>5</v>
      </c>
      <c r="Q46" s="26">
        <f>IF(ISERROR(MATCH(Rotation!N46,$B46:$G46,0)),"",INDEX($B$3:$G$3,1,MATCH(Rotation!N46,$B46:$G46,0)))</f>
        <v>6</v>
      </c>
      <c r="R46" s="7"/>
      <c r="S46" s="18">
        <f t="shared" si="15"/>
        <v>14</v>
      </c>
      <c r="T46" s="34"/>
      <c r="U46" s="21" t="str">
        <f>Rotation!C46</f>
        <v>Point Loma HS</v>
      </c>
      <c r="V46" s="26">
        <f t="shared" si="16"/>
        <v>1</v>
      </c>
      <c r="W46" s="26">
        <f t="shared" si="17"/>
        <v>2</v>
      </c>
      <c r="X46" s="26">
        <f t="shared" si="18"/>
        <v>4</v>
      </c>
      <c r="Y46" s="6" t="str">
        <f t="shared" si="19"/>
        <v/>
      </c>
      <c r="Z46" s="18">
        <f t="shared" si="20"/>
        <v>7</v>
      </c>
      <c r="AA46" s="43" t="str">
        <f t="shared" si="21"/>
        <v>W</v>
      </c>
      <c r="AB46" s="21" t="str">
        <f>Rotation!J46</f>
        <v>Antilles School</v>
      </c>
      <c r="AC46" s="26">
        <f t="shared" si="22"/>
        <v>3</v>
      </c>
      <c r="AD46" s="26">
        <f t="shared" si="23"/>
        <v>5</v>
      </c>
      <c r="AE46" s="26">
        <f t="shared" si="24"/>
        <v>6</v>
      </c>
      <c r="AF46" s="6" t="str">
        <f t="shared" si="25"/>
        <v/>
      </c>
      <c r="AG46" s="18">
        <f t="shared" si="26"/>
        <v>14</v>
      </c>
      <c r="AH46" s="18" t="str">
        <f t="shared" si="27"/>
        <v>L</v>
      </c>
      <c r="AI46" s="22"/>
    </row>
    <row r="47" spans="1:35" ht="14.25" customHeight="1">
      <c r="A47" s="26">
        <f>Rotation!A47</f>
        <v>44</v>
      </c>
      <c r="B47" s="7">
        <v>20</v>
      </c>
      <c r="C47" s="36">
        <v>23</v>
      </c>
      <c r="D47" s="36">
        <v>24</v>
      </c>
      <c r="E47" s="36">
        <v>22</v>
      </c>
      <c r="F47" s="36">
        <v>19</v>
      </c>
      <c r="G47" s="36">
        <v>21</v>
      </c>
      <c r="H47" s="34"/>
      <c r="I47" s="26">
        <f>IF(ISERROR(MATCH(Rotation!E47,$B47:$G47,0)),"",INDEX($B$3:$G$3,1,MATCH(Rotation!E47,$B47:$G47,0)))</f>
        <v>5</v>
      </c>
      <c r="J47" s="26">
        <f>IF(ISERROR(MATCH(Rotation!F47,$B47:$G47,0)),"",INDEX($B$3:$G$3,1,MATCH(Rotation!F47,$B47:$G47,0)))</f>
        <v>1</v>
      </c>
      <c r="K47" s="26">
        <f>IF(ISERROR(MATCH(Rotation!G47,$B47:$G47,0)),"",INDEX($B$3:$G$3,1,MATCH(Rotation!G47,$B47:$G47,0)))</f>
        <v>6</v>
      </c>
      <c r="L47" s="7"/>
      <c r="M47" s="18">
        <f t="shared" si="14"/>
        <v>12</v>
      </c>
      <c r="N47" s="34"/>
      <c r="O47" s="26">
        <f>IF(ISERROR(MATCH(Rotation!L47,$B47:$G47,0)),"",INDEX($B$3:$G$3,1,MATCH(Rotation!L47,$B47:$G47,0)))</f>
        <v>4</v>
      </c>
      <c r="P47" s="26">
        <f>IF(ISERROR(MATCH(Rotation!M47,$B47:$G47,0)),"",INDEX($B$3:$G$3,1,MATCH(Rotation!M47,$B47:$G47,0)))</f>
        <v>2</v>
      </c>
      <c r="Q47" s="26">
        <f>IF(ISERROR(MATCH(Rotation!N47,$B47:$G47,0)),"",INDEX($B$3:$G$3,1,MATCH(Rotation!N47,$B47:$G47,0)))</f>
        <v>3</v>
      </c>
      <c r="R47" s="7"/>
      <c r="S47" s="18">
        <f t="shared" si="15"/>
        <v>9</v>
      </c>
      <c r="T47" s="34"/>
      <c r="U47" s="21" t="str">
        <f>Rotation!C47</f>
        <v>St Thomas Aquinas HS</v>
      </c>
      <c r="V47" s="26">
        <f t="shared" si="16"/>
        <v>1</v>
      </c>
      <c r="W47" s="26">
        <f t="shared" si="17"/>
        <v>5</v>
      </c>
      <c r="X47" s="26">
        <f t="shared" si="18"/>
        <v>6</v>
      </c>
      <c r="Y47" s="6" t="str">
        <f t="shared" si="19"/>
        <v/>
      </c>
      <c r="Z47" s="18">
        <f t="shared" si="20"/>
        <v>12</v>
      </c>
      <c r="AA47" s="43" t="str">
        <f t="shared" si="21"/>
        <v>L</v>
      </c>
      <c r="AB47" s="21" t="str">
        <f>Rotation!J47</f>
        <v>Broadneck HS</v>
      </c>
      <c r="AC47" s="26">
        <f t="shared" si="22"/>
        <v>2</v>
      </c>
      <c r="AD47" s="26">
        <f t="shared" si="23"/>
        <v>3</v>
      </c>
      <c r="AE47" s="26">
        <f t="shared" si="24"/>
        <v>4</v>
      </c>
      <c r="AF47" s="6" t="str">
        <f t="shared" si="25"/>
        <v/>
      </c>
      <c r="AG47" s="18">
        <f t="shared" si="26"/>
        <v>9</v>
      </c>
      <c r="AH47" s="18" t="str">
        <f t="shared" si="27"/>
        <v>W</v>
      </c>
      <c r="AI47" s="22"/>
    </row>
    <row r="48" spans="1:35" ht="14.25" customHeight="1">
      <c r="A48" s="26">
        <f>Rotation!A48</f>
        <v>45</v>
      </c>
      <c r="B48" s="7">
        <v>6</v>
      </c>
      <c r="C48" s="36">
        <v>4</v>
      </c>
      <c r="D48" s="36">
        <v>5</v>
      </c>
      <c r="E48" s="36">
        <v>3</v>
      </c>
      <c r="F48" s="36">
        <v>2</v>
      </c>
      <c r="G48" s="36">
        <v>1</v>
      </c>
      <c r="H48" s="34"/>
      <c r="I48" s="26">
        <f>IF(ISERROR(MATCH(Rotation!E48,$B48:$G48,0)),"",INDEX($B$3:$G$3,1,MATCH(Rotation!E48,$B48:$G48,0)))</f>
        <v>6</v>
      </c>
      <c r="J48" s="26">
        <f>IF(ISERROR(MATCH(Rotation!F48,$B48:$G48,0)),"",INDEX($B$3:$G$3,1,MATCH(Rotation!F48,$B48:$G48,0)))</f>
        <v>5</v>
      </c>
      <c r="K48" s="26">
        <f>IF(ISERROR(MATCH(Rotation!G48,$B48:$G48,0)),"",INDEX($B$3:$G$3,1,MATCH(Rotation!G48,$B48:$G48,0)))</f>
        <v>4</v>
      </c>
      <c r="L48" s="7"/>
      <c r="M48" s="18">
        <f t="shared" si="14"/>
        <v>15</v>
      </c>
      <c r="N48" s="34"/>
      <c r="O48" s="26">
        <f>IF(ISERROR(MATCH(Rotation!L48,$B48:$G48,0)),"",INDEX($B$3:$G$3,1,MATCH(Rotation!L48,$B48:$G48,0)))</f>
        <v>2</v>
      </c>
      <c r="P48" s="26">
        <f>IF(ISERROR(MATCH(Rotation!M48,$B48:$G48,0)),"",INDEX($B$3:$G$3,1,MATCH(Rotation!M48,$B48:$G48,0)))</f>
        <v>3</v>
      </c>
      <c r="Q48" s="26">
        <f>IF(ISERROR(MATCH(Rotation!N48,$B48:$G48,0)),"",INDEX($B$3:$G$3,1,MATCH(Rotation!N48,$B48:$G48,0)))</f>
        <v>1</v>
      </c>
      <c r="R48" s="7"/>
      <c r="S48" s="18">
        <f t="shared" si="15"/>
        <v>6</v>
      </c>
      <c r="T48" s="34"/>
      <c r="U48" s="21" t="str">
        <f>Rotation!C48</f>
        <v>Newport Harbor HS</v>
      </c>
      <c r="V48" s="26">
        <f t="shared" si="16"/>
        <v>4</v>
      </c>
      <c r="W48" s="26">
        <f t="shared" si="17"/>
        <v>5</v>
      </c>
      <c r="X48" s="26">
        <f t="shared" si="18"/>
        <v>6</v>
      </c>
      <c r="Y48" s="6" t="str">
        <f t="shared" si="19"/>
        <v/>
      </c>
      <c r="Z48" s="18">
        <f t="shared" si="20"/>
        <v>15</v>
      </c>
      <c r="AA48" s="43" t="str">
        <f t="shared" si="21"/>
        <v>L</v>
      </c>
      <c r="AB48" s="21" t="str">
        <f>Rotation!J48</f>
        <v>Corona del Mar HS</v>
      </c>
      <c r="AC48" s="26">
        <f t="shared" si="22"/>
        <v>1</v>
      </c>
      <c r="AD48" s="26">
        <f t="shared" si="23"/>
        <v>2</v>
      </c>
      <c r="AE48" s="26">
        <f t="shared" si="24"/>
        <v>3</v>
      </c>
      <c r="AF48" s="6" t="str">
        <f t="shared" si="25"/>
        <v/>
      </c>
      <c r="AG48" s="18">
        <f t="shared" si="26"/>
        <v>6</v>
      </c>
      <c r="AH48" s="18" t="str">
        <f t="shared" si="27"/>
        <v>W</v>
      </c>
      <c r="AI48" s="22"/>
    </row>
    <row r="49" spans="1:35" ht="14.25" customHeight="1">
      <c r="A49" s="26">
        <f>Rotation!A49</f>
        <v>46</v>
      </c>
      <c r="B49" s="7">
        <v>9</v>
      </c>
      <c r="C49" s="36">
        <v>8</v>
      </c>
      <c r="D49" s="36">
        <v>7</v>
      </c>
      <c r="E49" s="36">
        <v>10</v>
      </c>
      <c r="F49" s="36">
        <v>11</v>
      </c>
      <c r="G49" s="36">
        <v>12</v>
      </c>
      <c r="H49" s="34"/>
      <c r="I49" s="26">
        <f>IF(ISERROR(MATCH(Rotation!E49,$B49:$G49,0)),"",INDEX($B$3:$G$3,1,MATCH(Rotation!E49,$B49:$G49,0)))</f>
        <v>3</v>
      </c>
      <c r="J49" s="26">
        <f>IF(ISERROR(MATCH(Rotation!F49,$B49:$G49,0)),"",INDEX($B$3:$G$3,1,MATCH(Rotation!F49,$B49:$G49,0)))</f>
        <v>2</v>
      </c>
      <c r="K49" s="26">
        <f>IF(ISERROR(MATCH(Rotation!G49,$B49:$G49,0)),"",INDEX($B$3:$G$3,1,MATCH(Rotation!G49,$B49:$G49,0)))</f>
        <v>1</v>
      </c>
      <c r="L49" s="7"/>
      <c r="M49" s="18">
        <f t="shared" si="14"/>
        <v>6</v>
      </c>
      <c r="N49" s="34"/>
      <c r="O49" s="26">
        <f>IF(ISERROR(MATCH(Rotation!L49,$B49:$G49,0)),"",INDEX($B$3:$G$3,1,MATCH(Rotation!L49,$B49:$G49,0)))</f>
        <v>4</v>
      </c>
      <c r="P49" s="26">
        <f>IF(ISERROR(MATCH(Rotation!M49,$B49:$G49,0)),"",INDEX($B$3:$G$3,1,MATCH(Rotation!M49,$B49:$G49,0)))</f>
        <v>5</v>
      </c>
      <c r="Q49" s="26">
        <f>IF(ISERROR(MATCH(Rotation!N49,$B49:$G49,0)),"",INDEX($B$3:$G$3,1,MATCH(Rotation!N49,$B49:$G49,0)))</f>
        <v>6</v>
      </c>
      <c r="R49" s="7"/>
      <c r="S49" s="18">
        <f t="shared" si="15"/>
        <v>15</v>
      </c>
      <c r="T49" s="34"/>
      <c r="U49" s="21" t="str">
        <f>Rotation!C49</f>
        <v>Portsmouth Abbey</v>
      </c>
      <c r="V49" s="26">
        <f t="shared" si="16"/>
        <v>1</v>
      </c>
      <c r="W49" s="26">
        <f t="shared" si="17"/>
        <v>2</v>
      </c>
      <c r="X49" s="26">
        <f t="shared" si="18"/>
        <v>3</v>
      </c>
      <c r="Y49" s="6" t="str">
        <f t="shared" si="19"/>
        <v/>
      </c>
      <c r="Z49" s="18">
        <f t="shared" si="20"/>
        <v>6</v>
      </c>
      <c r="AA49" s="43" t="str">
        <f t="shared" si="21"/>
        <v>W</v>
      </c>
      <c r="AB49" s="21" t="str">
        <f>Rotation!J49</f>
        <v>Clear Falls HS</v>
      </c>
      <c r="AC49" s="26">
        <f t="shared" si="22"/>
        <v>4</v>
      </c>
      <c r="AD49" s="26">
        <f t="shared" si="23"/>
        <v>5</v>
      </c>
      <c r="AE49" s="26">
        <f t="shared" si="24"/>
        <v>6</v>
      </c>
      <c r="AF49" s="6" t="str">
        <f t="shared" si="25"/>
        <v/>
      </c>
      <c r="AG49" s="18">
        <f t="shared" si="26"/>
        <v>15</v>
      </c>
      <c r="AH49" s="18" t="str">
        <f t="shared" si="27"/>
        <v>L</v>
      </c>
      <c r="AI49" s="22"/>
    </row>
    <row r="50" spans="1:35" ht="14.25" customHeight="1">
      <c r="A50" s="26">
        <f>Rotation!A50</f>
        <v>47</v>
      </c>
      <c r="B50" s="7">
        <v>14</v>
      </c>
      <c r="C50" s="36">
        <v>16</v>
      </c>
      <c r="D50" s="36">
        <v>18</v>
      </c>
      <c r="E50" s="36">
        <v>15</v>
      </c>
      <c r="F50" s="36">
        <v>13</v>
      </c>
      <c r="G50" s="36">
        <v>17</v>
      </c>
      <c r="H50" s="34"/>
      <c r="I50" s="26">
        <f>IF(ISERROR(MATCH(Rotation!E50,$B50:$G50,0)),"",INDEX($B$3:$G$3,1,MATCH(Rotation!E50,$B50:$G50,0)))</f>
        <v>5</v>
      </c>
      <c r="J50" s="26">
        <f>IF(ISERROR(MATCH(Rotation!F50,$B50:$G50,0)),"",INDEX($B$3:$G$3,1,MATCH(Rotation!F50,$B50:$G50,0)))</f>
        <v>1</v>
      </c>
      <c r="K50" s="26">
        <f>IF(ISERROR(MATCH(Rotation!G50,$B50:$G50,0)),"",INDEX($B$3:$G$3,1,MATCH(Rotation!G50,$B50:$G50,0)))</f>
        <v>4</v>
      </c>
      <c r="L50" s="7"/>
      <c r="M50" s="18">
        <f t="shared" si="14"/>
        <v>10</v>
      </c>
      <c r="N50" s="34"/>
      <c r="O50" s="26">
        <f>IF(ISERROR(MATCH(Rotation!L50,$B50:$G50,0)),"",INDEX($B$3:$G$3,1,MATCH(Rotation!L50,$B50:$G50,0)))</f>
        <v>2</v>
      </c>
      <c r="P50" s="26">
        <f>IF(ISERROR(MATCH(Rotation!M50,$B50:$G50,0)),"",INDEX($B$3:$G$3,1,MATCH(Rotation!M50,$B50:$G50,0)))</f>
        <v>6</v>
      </c>
      <c r="Q50" s="26">
        <f>IF(ISERROR(MATCH(Rotation!N50,$B50:$G50,0)),"",INDEX($B$3:$G$3,1,MATCH(Rotation!N50,$B50:$G50,0)))</f>
        <v>3</v>
      </c>
      <c r="R50" s="7"/>
      <c r="S50" s="18">
        <f t="shared" si="15"/>
        <v>11</v>
      </c>
      <c r="T50" s="34"/>
      <c r="U50" s="21" t="str">
        <f>Rotation!C50</f>
        <v>Cape Cod Academy</v>
      </c>
      <c r="V50" s="26">
        <f t="shared" si="16"/>
        <v>1</v>
      </c>
      <c r="W50" s="26">
        <f t="shared" si="17"/>
        <v>4</v>
      </c>
      <c r="X50" s="26">
        <f t="shared" si="18"/>
        <v>5</v>
      </c>
      <c r="Y50" s="6" t="str">
        <f t="shared" si="19"/>
        <v/>
      </c>
      <c r="Z50" s="18">
        <f t="shared" si="20"/>
        <v>10</v>
      </c>
      <c r="AA50" s="43" t="str">
        <f t="shared" si="21"/>
        <v>W</v>
      </c>
      <c r="AB50" s="21" t="str">
        <f>Rotation!J50</f>
        <v>Lake Forest HS</v>
      </c>
      <c r="AC50" s="26">
        <f t="shared" si="22"/>
        <v>2</v>
      </c>
      <c r="AD50" s="26">
        <f t="shared" si="23"/>
        <v>3</v>
      </c>
      <c r="AE50" s="26">
        <f t="shared" si="24"/>
        <v>6</v>
      </c>
      <c r="AF50" s="6" t="str">
        <f t="shared" si="25"/>
        <v/>
      </c>
      <c r="AG50" s="18">
        <f t="shared" si="26"/>
        <v>11</v>
      </c>
      <c r="AH50" s="18" t="str">
        <f t="shared" si="27"/>
        <v>L</v>
      </c>
      <c r="AI50" s="22"/>
    </row>
    <row r="51" spans="1:35" ht="14.25" customHeight="1">
      <c r="A51" s="26">
        <f>Rotation!A51</f>
        <v>48</v>
      </c>
      <c r="B51" s="7">
        <v>20</v>
      </c>
      <c r="C51" s="36">
        <v>19</v>
      </c>
      <c r="D51" s="36">
        <v>24</v>
      </c>
      <c r="E51" s="36">
        <v>21</v>
      </c>
      <c r="F51" s="36">
        <v>23</v>
      </c>
      <c r="G51" s="36">
        <v>22</v>
      </c>
      <c r="H51" s="34"/>
      <c r="I51" s="26">
        <f>IF(ISERROR(MATCH(Rotation!E51,$B51:$G51,0)),"",INDEX($B$3:$G$3,1,MATCH(Rotation!E51,$B51:$G51,0)))</f>
        <v>2</v>
      </c>
      <c r="J51" s="26">
        <f>IF(ISERROR(MATCH(Rotation!F51,$B51:$G51,0)),"",INDEX($B$3:$G$3,1,MATCH(Rotation!F51,$B51:$G51,0)))</f>
        <v>1</v>
      </c>
      <c r="K51" s="26">
        <f>IF(ISERROR(MATCH(Rotation!G51,$B51:$G51,0)),"",INDEX($B$3:$G$3,1,MATCH(Rotation!G51,$B51:$G51,0)))</f>
        <v>4</v>
      </c>
      <c r="L51" s="7"/>
      <c r="M51" s="18">
        <f t="shared" si="14"/>
        <v>7</v>
      </c>
      <c r="N51" s="34"/>
      <c r="O51" s="26">
        <f>IF(ISERROR(MATCH(Rotation!L51,$B51:$G51,0)),"",INDEX($B$3:$G$3,1,MATCH(Rotation!L51,$B51:$G51,0)))</f>
        <v>6</v>
      </c>
      <c r="P51" s="26">
        <f>IF(ISERROR(MATCH(Rotation!M51,$B51:$G51,0)),"",INDEX($B$3:$G$3,1,MATCH(Rotation!M51,$B51:$G51,0)))</f>
        <v>5</v>
      </c>
      <c r="Q51" s="26">
        <f>IF(ISERROR(MATCH(Rotation!N51,$B51:$G51,0)),"",INDEX($B$3:$G$3,1,MATCH(Rotation!N51,$B51:$G51,0)))</f>
        <v>3</v>
      </c>
      <c r="R51" s="7"/>
      <c r="S51" s="18">
        <f t="shared" si="15"/>
        <v>14</v>
      </c>
      <c r="T51" s="34"/>
      <c r="U51" s="21" t="str">
        <f>Rotation!C51</f>
        <v>Severn School</v>
      </c>
      <c r="V51" s="26">
        <f t="shared" si="16"/>
        <v>1</v>
      </c>
      <c r="W51" s="26">
        <f t="shared" si="17"/>
        <v>2</v>
      </c>
      <c r="X51" s="26">
        <f t="shared" si="18"/>
        <v>4</v>
      </c>
      <c r="Y51" s="6" t="str">
        <f t="shared" si="19"/>
        <v/>
      </c>
      <c r="Z51" s="18">
        <f t="shared" si="20"/>
        <v>7</v>
      </c>
      <c r="AA51" s="43" t="str">
        <f t="shared" si="21"/>
        <v>W</v>
      </c>
      <c r="AB51" s="21" t="str">
        <f>Rotation!J51</f>
        <v>Bainbridge Island HS</v>
      </c>
      <c r="AC51" s="26">
        <f t="shared" si="22"/>
        <v>3</v>
      </c>
      <c r="AD51" s="26">
        <f t="shared" si="23"/>
        <v>5</v>
      </c>
      <c r="AE51" s="26">
        <f t="shared" si="24"/>
        <v>6</v>
      </c>
      <c r="AF51" s="6" t="str">
        <f t="shared" si="25"/>
        <v/>
      </c>
      <c r="AG51" s="18">
        <f t="shared" si="26"/>
        <v>14</v>
      </c>
      <c r="AH51" s="18" t="str">
        <f t="shared" si="27"/>
        <v>L</v>
      </c>
      <c r="AI51" s="22"/>
    </row>
    <row r="52" spans="1:35" ht="14.25" customHeight="1">
      <c r="A52" s="26">
        <f>Rotation!A52</f>
        <v>49</v>
      </c>
      <c r="B52" s="7">
        <v>5</v>
      </c>
      <c r="C52" s="36">
        <v>4</v>
      </c>
      <c r="D52" s="36">
        <v>6</v>
      </c>
      <c r="E52" s="36">
        <v>3</v>
      </c>
      <c r="F52" s="36">
        <v>1</v>
      </c>
      <c r="G52" s="36">
        <v>2</v>
      </c>
      <c r="H52" s="34"/>
      <c r="I52" s="26">
        <f>IF(ISERROR(MATCH(Rotation!E52,$B52:$G52,0)),"",INDEX($B$3:$G$3,1,MATCH(Rotation!E52,$B52:$G52,0)))</f>
        <v>5</v>
      </c>
      <c r="J52" s="26">
        <f>IF(ISERROR(MATCH(Rotation!F52,$B52:$G52,0)),"",INDEX($B$3:$G$3,1,MATCH(Rotation!F52,$B52:$G52,0)))</f>
        <v>6</v>
      </c>
      <c r="K52" s="26">
        <f>IF(ISERROR(MATCH(Rotation!G52,$B52:$G52,0)),"",INDEX($B$3:$G$3,1,MATCH(Rotation!G52,$B52:$G52,0)))</f>
        <v>4</v>
      </c>
      <c r="L52" s="7"/>
      <c r="M52" s="18">
        <f t="shared" si="14"/>
        <v>15</v>
      </c>
      <c r="N52" s="34"/>
      <c r="O52" s="26">
        <f>IF(ISERROR(MATCH(Rotation!L52,$B52:$G52,0)),"",INDEX($B$3:$G$3,1,MATCH(Rotation!L52,$B52:$G52,0)))</f>
        <v>2</v>
      </c>
      <c r="P52" s="26">
        <f>IF(ISERROR(MATCH(Rotation!M52,$B52:$G52,0)),"",INDEX($B$3:$G$3,1,MATCH(Rotation!M52,$B52:$G52,0)))</f>
        <v>1</v>
      </c>
      <c r="Q52" s="26">
        <f>IF(ISERROR(MATCH(Rotation!N52,$B52:$G52,0)),"",INDEX($B$3:$G$3,1,MATCH(Rotation!N52,$B52:$G52,0)))</f>
        <v>3</v>
      </c>
      <c r="R52" s="7"/>
      <c r="S52" s="18">
        <f t="shared" si="15"/>
        <v>6</v>
      </c>
      <c r="T52" s="34"/>
      <c r="U52" s="21" t="str">
        <f>Rotation!C52</f>
        <v>Newport Harbor HS</v>
      </c>
      <c r="V52" s="26">
        <f t="shared" si="16"/>
        <v>4</v>
      </c>
      <c r="W52" s="26">
        <f t="shared" si="17"/>
        <v>5</v>
      </c>
      <c r="X52" s="26">
        <f t="shared" si="18"/>
        <v>6</v>
      </c>
      <c r="Y52" s="6" t="str">
        <f t="shared" si="19"/>
        <v/>
      </c>
      <c r="Z52" s="18">
        <f t="shared" si="20"/>
        <v>15</v>
      </c>
      <c r="AA52" s="43" t="str">
        <f t="shared" si="21"/>
        <v>L</v>
      </c>
      <c r="AB52" s="21" t="str">
        <f>Rotation!J52</f>
        <v>Broadneck HS</v>
      </c>
      <c r="AC52" s="26">
        <f t="shared" si="22"/>
        <v>1</v>
      </c>
      <c r="AD52" s="26">
        <f t="shared" si="23"/>
        <v>2</v>
      </c>
      <c r="AE52" s="26">
        <f t="shared" si="24"/>
        <v>3</v>
      </c>
      <c r="AF52" s="6" t="str">
        <f t="shared" si="25"/>
        <v/>
      </c>
      <c r="AG52" s="18">
        <f t="shared" si="26"/>
        <v>6</v>
      </c>
      <c r="AH52" s="18" t="str">
        <f t="shared" si="27"/>
        <v>W</v>
      </c>
      <c r="AI52" s="22"/>
    </row>
    <row r="53" spans="1:35" ht="14.25" customHeight="1">
      <c r="A53" s="26">
        <f>Rotation!A53</f>
        <v>50</v>
      </c>
      <c r="B53" s="7">
        <v>8</v>
      </c>
      <c r="C53" s="36">
        <v>7</v>
      </c>
      <c r="D53" s="36">
        <v>11</v>
      </c>
      <c r="E53" s="36">
        <v>10</v>
      </c>
      <c r="F53" s="36">
        <v>9</v>
      </c>
      <c r="G53" s="36">
        <v>12</v>
      </c>
      <c r="H53" s="34"/>
      <c r="I53" s="26">
        <f>IF(ISERROR(MATCH(Rotation!E53,$B53:$G53,0)),"",INDEX($B$3:$G$3,1,MATCH(Rotation!E53,$B53:$G53,0)))</f>
        <v>2</v>
      </c>
      <c r="J53" s="26">
        <f>IF(ISERROR(MATCH(Rotation!F53,$B53:$G53,0)),"",INDEX($B$3:$G$3,1,MATCH(Rotation!F53,$B53:$G53,0)))</f>
        <v>1</v>
      </c>
      <c r="K53" s="26">
        <f>IF(ISERROR(MATCH(Rotation!G53,$B53:$G53,0)),"",INDEX($B$3:$G$3,1,MATCH(Rotation!G53,$B53:$G53,0)))</f>
        <v>5</v>
      </c>
      <c r="L53" s="7"/>
      <c r="M53" s="18">
        <f t="shared" si="14"/>
        <v>8</v>
      </c>
      <c r="N53" s="34"/>
      <c r="O53" s="26">
        <f>IF(ISERROR(MATCH(Rotation!L53,$B53:$G53,0)),"",INDEX($B$3:$G$3,1,MATCH(Rotation!L53,$B53:$G53,0)))</f>
        <v>4</v>
      </c>
      <c r="P53" s="26">
        <f>IF(ISERROR(MATCH(Rotation!M53,$B53:$G53,0)),"",INDEX($B$3:$G$3,1,MATCH(Rotation!M53,$B53:$G53,0)))</f>
        <v>3</v>
      </c>
      <c r="Q53" s="26">
        <f>IF(ISERROR(MATCH(Rotation!N53,$B53:$G53,0)),"",INDEX($B$3:$G$3,1,MATCH(Rotation!N53,$B53:$G53,0)))</f>
        <v>6</v>
      </c>
      <c r="R53" s="7"/>
      <c r="S53" s="18">
        <f t="shared" si="15"/>
        <v>13</v>
      </c>
      <c r="T53" s="34"/>
      <c r="U53" s="21" t="str">
        <f>Rotation!C53</f>
        <v>Antilles School</v>
      </c>
      <c r="V53" s="26">
        <f t="shared" si="16"/>
        <v>1</v>
      </c>
      <c r="W53" s="26">
        <f t="shared" si="17"/>
        <v>2</v>
      </c>
      <c r="X53" s="26">
        <f t="shared" si="18"/>
        <v>5</v>
      </c>
      <c r="Y53" s="6" t="str">
        <f t="shared" si="19"/>
        <v/>
      </c>
      <c r="Z53" s="18">
        <f t="shared" si="20"/>
        <v>8</v>
      </c>
      <c r="AA53" s="43" t="str">
        <f t="shared" si="21"/>
        <v>W</v>
      </c>
      <c r="AB53" s="21" t="str">
        <f>Rotation!J53</f>
        <v>Clear Falls HS</v>
      </c>
      <c r="AC53" s="26">
        <f t="shared" si="22"/>
        <v>3</v>
      </c>
      <c r="AD53" s="26">
        <f t="shared" si="23"/>
        <v>4</v>
      </c>
      <c r="AE53" s="26">
        <f t="shared" si="24"/>
        <v>6</v>
      </c>
      <c r="AF53" s="6" t="str">
        <f t="shared" si="25"/>
        <v/>
      </c>
      <c r="AG53" s="18">
        <f t="shared" si="26"/>
        <v>13</v>
      </c>
      <c r="AH53" s="18" t="str">
        <f t="shared" si="27"/>
        <v>L</v>
      </c>
      <c r="AI53" s="22"/>
    </row>
    <row r="54" spans="1:35" ht="14.25" customHeight="1">
      <c r="A54" s="26">
        <f>Rotation!A54</f>
        <v>51</v>
      </c>
      <c r="B54" s="7">
        <v>14</v>
      </c>
      <c r="C54" s="36">
        <v>13</v>
      </c>
      <c r="D54" s="36">
        <v>18</v>
      </c>
      <c r="E54" s="36">
        <v>16</v>
      </c>
      <c r="F54" s="36">
        <v>15</v>
      </c>
      <c r="G54" s="36">
        <v>17</v>
      </c>
      <c r="H54" s="34"/>
      <c r="I54" s="26">
        <f>IF(ISERROR(MATCH(Rotation!E54,$B54:$G54,0)),"",INDEX($B$3:$G$3,1,MATCH(Rotation!E54,$B54:$G54,0)))</f>
        <v>2</v>
      </c>
      <c r="J54" s="26">
        <f>IF(ISERROR(MATCH(Rotation!F54,$B54:$G54,0)),"",INDEX($B$3:$G$3,1,MATCH(Rotation!F54,$B54:$G54,0)))</f>
        <v>1</v>
      </c>
      <c r="K54" s="26">
        <f>IF(ISERROR(MATCH(Rotation!G54,$B54:$G54,0)),"",INDEX($B$3:$G$3,1,MATCH(Rotation!G54,$B54:$G54,0)))</f>
        <v>5</v>
      </c>
      <c r="L54" s="7"/>
      <c r="M54" s="18">
        <f t="shared" si="14"/>
        <v>8</v>
      </c>
      <c r="N54" s="34"/>
      <c r="O54" s="26">
        <f>IF(ISERROR(MATCH(Rotation!L54,$B54:$G54,0)),"",INDEX($B$3:$G$3,1,MATCH(Rotation!L54,$B54:$G54,0)))</f>
        <v>4</v>
      </c>
      <c r="P54" s="26">
        <f>IF(ISERROR(MATCH(Rotation!M54,$B54:$G54,0)),"",INDEX($B$3:$G$3,1,MATCH(Rotation!M54,$B54:$G54,0)))</f>
        <v>6</v>
      </c>
      <c r="Q54" s="26">
        <f>IF(ISERROR(MATCH(Rotation!N54,$B54:$G54,0)),"",INDEX($B$3:$G$3,1,MATCH(Rotation!N54,$B54:$G54,0)))</f>
        <v>3</v>
      </c>
      <c r="R54" s="7"/>
      <c r="S54" s="18">
        <f t="shared" si="15"/>
        <v>13</v>
      </c>
      <c r="T54" s="34"/>
      <c r="U54" s="21" t="str">
        <f>Rotation!C54</f>
        <v>Point Loma HS</v>
      </c>
      <c r="V54" s="26">
        <f t="shared" si="16"/>
        <v>1</v>
      </c>
      <c r="W54" s="26">
        <f t="shared" si="17"/>
        <v>2</v>
      </c>
      <c r="X54" s="26">
        <f t="shared" si="18"/>
        <v>5</v>
      </c>
      <c r="Y54" s="6" t="str">
        <f t="shared" si="19"/>
        <v/>
      </c>
      <c r="Z54" s="18">
        <f t="shared" si="20"/>
        <v>8</v>
      </c>
      <c r="AA54" s="43" t="str">
        <f t="shared" si="21"/>
        <v>W</v>
      </c>
      <c r="AB54" s="21" t="str">
        <f>Rotation!J54</f>
        <v>Portsmouth Abbey</v>
      </c>
      <c r="AC54" s="26">
        <f t="shared" si="22"/>
        <v>3</v>
      </c>
      <c r="AD54" s="26">
        <f t="shared" si="23"/>
        <v>4</v>
      </c>
      <c r="AE54" s="26">
        <f t="shared" si="24"/>
        <v>6</v>
      </c>
      <c r="AF54" s="6" t="str">
        <f t="shared" si="25"/>
        <v/>
      </c>
      <c r="AG54" s="18">
        <f t="shared" si="26"/>
        <v>13</v>
      </c>
      <c r="AH54" s="18" t="str">
        <f t="shared" si="27"/>
        <v>L</v>
      </c>
      <c r="AI54" s="22"/>
    </row>
    <row r="55" spans="1:35" ht="14.25" customHeight="1">
      <c r="A55" s="26">
        <f>Rotation!A55</f>
        <v>52</v>
      </c>
      <c r="B55" s="7">
        <v>19</v>
      </c>
      <c r="C55" s="36">
        <v>21</v>
      </c>
      <c r="D55" s="36">
        <v>24</v>
      </c>
      <c r="E55" s="36">
        <v>23</v>
      </c>
      <c r="F55" s="36">
        <v>22</v>
      </c>
      <c r="G55" s="36">
        <v>20</v>
      </c>
      <c r="H55" s="34"/>
      <c r="I55" s="26">
        <f>IF(ISERROR(MATCH(Rotation!E55,$B55:$G55,0)),"",INDEX($B$3:$G$3,1,MATCH(Rotation!E55,$B55:$G55,0)))</f>
        <v>1</v>
      </c>
      <c r="J55" s="26">
        <f>IF(ISERROR(MATCH(Rotation!F55,$B55:$G55,0)),"",INDEX($B$3:$G$3,1,MATCH(Rotation!F55,$B55:$G55,0)))</f>
        <v>6</v>
      </c>
      <c r="K55" s="26">
        <f>IF(ISERROR(MATCH(Rotation!G55,$B55:$G55,0)),"",INDEX($B$3:$G$3,1,MATCH(Rotation!G55,$B55:$G55,0)))</f>
        <v>2</v>
      </c>
      <c r="L55" s="7"/>
      <c r="M55" s="18">
        <f t="shared" si="14"/>
        <v>9</v>
      </c>
      <c r="N55" s="34"/>
      <c r="O55" s="26">
        <f>IF(ISERROR(MATCH(Rotation!L55,$B55:$G55,0)),"",INDEX($B$3:$G$3,1,MATCH(Rotation!L55,$B55:$G55,0)))</f>
        <v>5</v>
      </c>
      <c r="P55" s="26">
        <f>IF(ISERROR(MATCH(Rotation!M55,$B55:$G55,0)),"",INDEX($B$3:$G$3,1,MATCH(Rotation!M55,$B55:$G55,0)))</f>
        <v>4</v>
      </c>
      <c r="Q55" s="26">
        <f>IF(ISERROR(MATCH(Rotation!N55,$B55:$G55,0)),"",INDEX($B$3:$G$3,1,MATCH(Rotation!N55,$B55:$G55,0)))</f>
        <v>3</v>
      </c>
      <c r="R55" s="7"/>
      <c r="S55" s="18">
        <f t="shared" si="15"/>
        <v>12</v>
      </c>
      <c r="T55" s="34"/>
      <c r="U55" s="21" t="str">
        <f>Rotation!C55</f>
        <v>Corona del Mar HS</v>
      </c>
      <c r="V55" s="26">
        <f t="shared" si="16"/>
        <v>1</v>
      </c>
      <c r="W55" s="26">
        <f t="shared" si="17"/>
        <v>2</v>
      </c>
      <c r="X55" s="26">
        <f t="shared" si="18"/>
        <v>6</v>
      </c>
      <c r="Y55" s="6" t="str">
        <f t="shared" si="19"/>
        <v/>
      </c>
      <c r="Z55" s="18">
        <f t="shared" si="20"/>
        <v>9</v>
      </c>
      <c r="AA55" s="43" t="str">
        <f t="shared" si="21"/>
        <v>W</v>
      </c>
      <c r="AB55" s="21" t="str">
        <f>Rotation!J55</f>
        <v>St Thomas Aquinas HS</v>
      </c>
      <c r="AC55" s="26">
        <f t="shared" si="22"/>
        <v>3</v>
      </c>
      <c r="AD55" s="26">
        <f t="shared" si="23"/>
        <v>4</v>
      </c>
      <c r="AE55" s="26">
        <f t="shared" si="24"/>
        <v>5</v>
      </c>
      <c r="AF55" s="6" t="str">
        <f t="shared" si="25"/>
        <v/>
      </c>
      <c r="AG55" s="18">
        <f t="shared" si="26"/>
        <v>12</v>
      </c>
      <c r="AH55" s="18" t="str">
        <f t="shared" si="27"/>
        <v>L</v>
      </c>
      <c r="AI55" s="22"/>
    </row>
    <row r="56" spans="1:35" ht="14.25" customHeight="1">
      <c r="A56" s="26">
        <f>Rotation!A56</f>
        <v>53</v>
      </c>
      <c r="B56" s="7">
        <v>5</v>
      </c>
      <c r="C56" s="36">
        <v>4</v>
      </c>
      <c r="D56" s="36">
        <v>2</v>
      </c>
      <c r="E56" s="36">
        <v>6</v>
      </c>
      <c r="F56" s="36">
        <v>1</v>
      </c>
      <c r="G56" s="36">
        <v>3</v>
      </c>
      <c r="H56" s="34"/>
      <c r="I56" s="26">
        <f>IF(ISERROR(MATCH(Rotation!E56,$B56:$G56,0)),"",INDEX($B$3:$G$3,1,MATCH(Rotation!E56,$B56:$G56,0)))</f>
        <v>5</v>
      </c>
      <c r="J56" s="26">
        <f>IF(ISERROR(MATCH(Rotation!F56,$B56:$G56,0)),"",INDEX($B$3:$G$3,1,MATCH(Rotation!F56,$B56:$G56,0)))</f>
        <v>3</v>
      </c>
      <c r="K56" s="26">
        <f>IF(ISERROR(MATCH(Rotation!G56,$B56:$G56,0)),"",INDEX($B$3:$G$3,1,MATCH(Rotation!G56,$B56:$G56,0)))</f>
        <v>6</v>
      </c>
      <c r="L56" s="7"/>
      <c r="M56" s="18">
        <f t="shared" si="14"/>
        <v>14</v>
      </c>
      <c r="N56" s="34"/>
      <c r="O56" s="26">
        <f>IF(ISERROR(MATCH(Rotation!L56,$B56:$G56,0)),"",INDEX($B$3:$G$3,1,MATCH(Rotation!L56,$B56:$G56,0)))</f>
        <v>2</v>
      </c>
      <c r="P56" s="26">
        <f>IF(ISERROR(MATCH(Rotation!M56,$B56:$G56,0)),"",INDEX($B$3:$G$3,1,MATCH(Rotation!M56,$B56:$G56,0)))</f>
        <v>1</v>
      </c>
      <c r="Q56" s="26">
        <f>IF(ISERROR(MATCH(Rotation!N56,$B56:$G56,0)),"",INDEX($B$3:$G$3,1,MATCH(Rotation!N56,$B56:$G56,0)))</f>
        <v>4</v>
      </c>
      <c r="R56" s="7"/>
      <c r="S56" s="18">
        <f t="shared" si="15"/>
        <v>7</v>
      </c>
      <c r="T56" s="34"/>
      <c r="U56" s="21" t="str">
        <f>Rotation!C56</f>
        <v>Bainbridge Island HS</v>
      </c>
      <c r="V56" s="26">
        <f t="shared" si="16"/>
        <v>3</v>
      </c>
      <c r="W56" s="26">
        <f t="shared" si="17"/>
        <v>5</v>
      </c>
      <c r="X56" s="26">
        <f t="shared" si="18"/>
        <v>6</v>
      </c>
      <c r="Y56" s="6" t="str">
        <f t="shared" si="19"/>
        <v/>
      </c>
      <c r="Z56" s="18">
        <f t="shared" si="20"/>
        <v>14</v>
      </c>
      <c r="AA56" s="43" t="str">
        <f t="shared" si="21"/>
        <v>L</v>
      </c>
      <c r="AB56" s="21" t="str">
        <f>Rotation!J56</f>
        <v>Cape Cod Academy</v>
      </c>
      <c r="AC56" s="26">
        <f t="shared" si="22"/>
        <v>1</v>
      </c>
      <c r="AD56" s="26">
        <f t="shared" si="23"/>
        <v>2</v>
      </c>
      <c r="AE56" s="26">
        <f t="shared" si="24"/>
        <v>4</v>
      </c>
      <c r="AF56" s="6" t="str">
        <f t="shared" si="25"/>
        <v/>
      </c>
      <c r="AG56" s="18">
        <f t="shared" si="26"/>
        <v>7</v>
      </c>
      <c r="AH56" s="18" t="str">
        <f t="shared" si="27"/>
        <v>W</v>
      </c>
      <c r="AI56" s="22"/>
    </row>
    <row r="57" spans="1:35" ht="14.25" customHeight="1">
      <c r="A57" s="26">
        <f>Rotation!A57</f>
        <v>54</v>
      </c>
      <c r="B57" s="7">
        <v>12</v>
      </c>
      <c r="C57" s="36">
        <v>10</v>
      </c>
      <c r="D57" s="36">
        <v>8</v>
      </c>
      <c r="E57" s="36">
        <v>7</v>
      </c>
      <c r="F57" s="36">
        <v>9</v>
      </c>
      <c r="G57" s="36">
        <v>11</v>
      </c>
      <c r="H57" s="34"/>
      <c r="I57" s="26">
        <f>IF(ISERROR(MATCH(Rotation!E57,$B57:$G57,0)),"",INDEX($B$3:$G$3,1,MATCH(Rotation!E57,$B57:$G57,0)))</f>
        <v>4</v>
      </c>
      <c r="J57" s="26">
        <f>IF(ISERROR(MATCH(Rotation!F57,$B57:$G57,0)),"",INDEX($B$3:$G$3,1,MATCH(Rotation!F57,$B57:$G57,0)))</f>
        <v>3</v>
      </c>
      <c r="K57" s="26">
        <f>IF(ISERROR(MATCH(Rotation!G57,$B57:$G57,0)),"",INDEX($B$3:$G$3,1,MATCH(Rotation!G57,$B57:$G57,0)))</f>
        <v>5</v>
      </c>
      <c r="L57" s="7"/>
      <c r="M57" s="18">
        <f t="shared" si="14"/>
        <v>12</v>
      </c>
      <c r="N57" s="34"/>
      <c r="O57" s="26">
        <f>IF(ISERROR(MATCH(Rotation!L57,$B57:$G57,0)),"",INDEX($B$3:$G$3,1,MATCH(Rotation!L57,$B57:$G57,0)))</f>
        <v>2</v>
      </c>
      <c r="P57" s="26">
        <f>IF(ISERROR(MATCH(Rotation!M57,$B57:$G57,0)),"",INDEX($B$3:$G$3,1,MATCH(Rotation!M57,$B57:$G57,0)))</f>
        <v>6</v>
      </c>
      <c r="Q57" s="26">
        <f>IF(ISERROR(MATCH(Rotation!N57,$B57:$G57,0)),"",INDEX($B$3:$G$3,1,MATCH(Rotation!N57,$B57:$G57,0)))</f>
        <v>1</v>
      </c>
      <c r="R57" s="7"/>
      <c r="S57" s="18">
        <f t="shared" si="15"/>
        <v>9</v>
      </c>
      <c r="T57" s="34"/>
      <c r="U57" s="21" t="str">
        <f>Rotation!C57</f>
        <v>Newport Harbor HS</v>
      </c>
      <c r="V57" s="26">
        <f t="shared" si="16"/>
        <v>3</v>
      </c>
      <c r="W57" s="26">
        <f t="shared" si="17"/>
        <v>4</v>
      </c>
      <c r="X57" s="26">
        <f t="shared" si="18"/>
        <v>5</v>
      </c>
      <c r="Y57" s="6" t="str">
        <f t="shared" si="19"/>
        <v/>
      </c>
      <c r="Z57" s="18">
        <f t="shared" si="20"/>
        <v>12</v>
      </c>
      <c r="AA57" s="43" t="str">
        <f t="shared" si="21"/>
        <v>L</v>
      </c>
      <c r="AB57" s="21" t="str">
        <f>Rotation!J57</f>
        <v>Lake Forest HS</v>
      </c>
      <c r="AC57" s="26">
        <f t="shared" si="22"/>
        <v>1</v>
      </c>
      <c r="AD57" s="26">
        <f t="shared" si="23"/>
        <v>2</v>
      </c>
      <c r="AE57" s="26">
        <f t="shared" si="24"/>
        <v>6</v>
      </c>
      <c r="AF57" s="6" t="str">
        <f t="shared" si="25"/>
        <v/>
      </c>
      <c r="AG57" s="18">
        <f t="shared" si="26"/>
        <v>9</v>
      </c>
      <c r="AH57" s="18" t="str">
        <f t="shared" si="27"/>
        <v>W</v>
      </c>
      <c r="AI57" s="22"/>
    </row>
    <row r="58" spans="1:35" ht="14.25" customHeight="1">
      <c r="A58" s="26">
        <f>Rotation!A58</f>
        <v>55</v>
      </c>
      <c r="B58" s="7">
        <v>15</v>
      </c>
      <c r="C58" s="36">
        <v>13</v>
      </c>
      <c r="D58" s="36">
        <v>16</v>
      </c>
      <c r="E58" s="36">
        <v>18</v>
      </c>
      <c r="F58" s="36">
        <v>17</v>
      </c>
      <c r="G58" s="36">
        <v>14</v>
      </c>
      <c r="H58" s="34"/>
      <c r="I58" s="26">
        <f>IF(ISERROR(MATCH(Rotation!E58,$B58:$G58,0)),"",INDEX($B$3:$G$3,1,MATCH(Rotation!E58,$B58:$G58,0)))</f>
        <v>2</v>
      </c>
      <c r="J58" s="26">
        <f>IF(ISERROR(MATCH(Rotation!F58,$B58:$G58,0)),"",INDEX($B$3:$G$3,1,MATCH(Rotation!F58,$B58:$G58,0)))</f>
        <v>6</v>
      </c>
      <c r="K58" s="26">
        <f>IF(ISERROR(MATCH(Rotation!G58,$B58:$G58,0)),"",INDEX($B$3:$G$3,1,MATCH(Rotation!G58,$B58:$G58,0)))</f>
        <v>1</v>
      </c>
      <c r="L58" s="7"/>
      <c r="M58" s="18">
        <f t="shared" si="14"/>
        <v>9</v>
      </c>
      <c r="N58" s="34"/>
      <c r="O58" s="26">
        <f>IF(ISERROR(MATCH(Rotation!L58,$B58:$G58,0)),"",INDEX($B$3:$G$3,1,MATCH(Rotation!L58,$B58:$G58,0)))</f>
        <v>3</v>
      </c>
      <c r="P58" s="26">
        <f>IF(ISERROR(MATCH(Rotation!M58,$B58:$G58,0)),"",INDEX($B$3:$G$3,1,MATCH(Rotation!M58,$B58:$G58,0)))</f>
        <v>5</v>
      </c>
      <c r="Q58" s="26">
        <f>IF(ISERROR(MATCH(Rotation!N58,$B58:$G58,0)),"",INDEX($B$3:$G$3,1,MATCH(Rotation!N58,$B58:$G58,0)))</f>
        <v>4</v>
      </c>
      <c r="R58" s="7"/>
      <c r="S58" s="18">
        <f t="shared" si="15"/>
        <v>12</v>
      </c>
      <c r="T58" s="34"/>
      <c r="U58" s="21" t="str">
        <f>Rotation!C58</f>
        <v>Antilles School</v>
      </c>
      <c r="V58" s="26">
        <f t="shared" si="16"/>
        <v>1</v>
      </c>
      <c r="W58" s="26">
        <f t="shared" si="17"/>
        <v>2</v>
      </c>
      <c r="X58" s="26">
        <f t="shared" si="18"/>
        <v>6</v>
      </c>
      <c r="Y58" s="6" t="str">
        <f t="shared" si="19"/>
        <v/>
      </c>
      <c r="Z58" s="18">
        <f t="shared" si="20"/>
        <v>9</v>
      </c>
      <c r="AA58" s="43" t="str">
        <f t="shared" si="21"/>
        <v>W</v>
      </c>
      <c r="AB58" s="21" t="str">
        <f>Rotation!J58</f>
        <v>Severn School</v>
      </c>
      <c r="AC58" s="26">
        <f t="shared" si="22"/>
        <v>3</v>
      </c>
      <c r="AD58" s="26">
        <f t="shared" si="23"/>
        <v>4</v>
      </c>
      <c r="AE58" s="26">
        <f t="shared" si="24"/>
        <v>5</v>
      </c>
      <c r="AF58" s="6" t="str">
        <f t="shared" si="25"/>
        <v/>
      </c>
      <c r="AG58" s="18">
        <f t="shared" si="26"/>
        <v>12</v>
      </c>
      <c r="AH58" s="18" t="str">
        <f t="shared" si="27"/>
        <v>L</v>
      </c>
      <c r="AI58" s="22"/>
    </row>
    <row r="59" spans="1:35" ht="14.25" customHeight="1">
      <c r="A59" s="26">
        <f>Rotation!A59</f>
        <v>56</v>
      </c>
      <c r="B59" s="7">
        <v>19</v>
      </c>
      <c r="C59" s="36">
        <v>20</v>
      </c>
      <c r="D59" s="36">
        <v>22</v>
      </c>
      <c r="E59" s="36">
        <v>23</v>
      </c>
      <c r="F59" s="36">
        <v>21</v>
      </c>
      <c r="G59" s="36">
        <v>24</v>
      </c>
      <c r="H59" s="34"/>
      <c r="I59" s="26">
        <f>IF(ISERROR(MATCH(Rotation!E59,$B59:$G59,0)),"",INDEX($B$3:$G$3,1,MATCH(Rotation!E59,$B59:$G59,0)))</f>
        <v>1</v>
      </c>
      <c r="J59" s="26">
        <f>IF(ISERROR(MATCH(Rotation!F59,$B59:$G59,0)),"",INDEX($B$3:$G$3,1,MATCH(Rotation!F59,$B59:$G59,0)))</f>
        <v>2</v>
      </c>
      <c r="K59" s="26">
        <f>IF(ISERROR(MATCH(Rotation!G59,$B59:$G59,0)),"",INDEX($B$3:$G$3,1,MATCH(Rotation!G59,$B59:$G59,0)))</f>
        <v>5</v>
      </c>
      <c r="L59" s="7"/>
      <c r="M59" s="18">
        <f t="shared" si="14"/>
        <v>8</v>
      </c>
      <c r="N59" s="34"/>
      <c r="O59" s="26">
        <f>IF(ISERROR(MATCH(Rotation!L59,$B59:$G59,0)),"",INDEX($B$3:$G$3,1,MATCH(Rotation!L59,$B59:$G59,0)))</f>
        <v>3</v>
      </c>
      <c r="P59" s="26">
        <f>IF(ISERROR(MATCH(Rotation!M59,$B59:$G59,0)),"",INDEX($B$3:$G$3,1,MATCH(Rotation!M59,$B59:$G59,0)))</f>
        <v>4</v>
      </c>
      <c r="Q59" s="26">
        <f>IF(ISERROR(MATCH(Rotation!N59,$B59:$G59,0)),"",INDEX($B$3:$G$3,1,MATCH(Rotation!N59,$B59:$G59,0)))</f>
        <v>6</v>
      </c>
      <c r="R59" s="7"/>
      <c r="S59" s="18">
        <f t="shared" si="15"/>
        <v>13</v>
      </c>
      <c r="T59" s="34"/>
      <c r="U59" s="21" t="str">
        <f>Rotation!C59</f>
        <v>Broadneck HS</v>
      </c>
      <c r="V59" s="26">
        <f t="shared" si="16"/>
        <v>1</v>
      </c>
      <c r="W59" s="26">
        <f t="shared" si="17"/>
        <v>2</v>
      </c>
      <c r="X59" s="26">
        <f t="shared" si="18"/>
        <v>5</v>
      </c>
      <c r="Y59" s="6" t="str">
        <f t="shared" si="19"/>
        <v/>
      </c>
      <c r="Z59" s="18">
        <f t="shared" si="20"/>
        <v>8</v>
      </c>
      <c r="AA59" s="43" t="str">
        <f t="shared" si="21"/>
        <v>W</v>
      </c>
      <c r="AB59" s="21" t="str">
        <f>Rotation!J59</f>
        <v>Clear Falls HS</v>
      </c>
      <c r="AC59" s="26">
        <f t="shared" si="22"/>
        <v>3</v>
      </c>
      <c r="AD59" s="26">
        <f t="shared" si="23"/>
        <v>4</v>
      </c>
      <c r="AE59" s="26">
        <f t="shared" si="24"/>
        <v>6</v>
      </c>
      <c r="AF59" s="6" t="str">
        <f t="shared" si="25"/>
        <v/>
      </c>
      <c r="AG59" s="18">
        <f t="shared" si="26"/>
        <v>13</v>
      </c>
      <c r="AH59" s="18" t="str">
        <f t="shared" si="27"/>
        <v>L</v>
      </c>
      <c r="AI59" s="22"/>
    </row>
    <row r="60" spans="1:35" ht="14.25" customHeight="1">
      <c r="A60" s="26">
        <f>Rotation!A60</f>
        <v>57</v>
      </c>
      <c r="B60" s="7">
        <v>5</v>
      </c>
      <c r="C60" s="36">
        <v>2</v>
      </c>
      <c r="D60" s="36">
        <v>4</v>
      </c>
      <c r="E60" s="36">
        <v>6</v>
      </c>
      <c r="F60" s="36">
        <v>3</v>
      </c>
      <c r="G60" s="36">
        <v>1</v>
      </c>
      <c r="H60" s="34"/>
      <c r="I60" s="26">
        <f>IF(ISERROR(MATCH(Rotation!E60,$B60:$G60,0)),"",INDEX($B$3:$G$3,1,MATCH(Rotation!E60,$B60:$G60,0)))</f>
        <v>6</v>
      </c>
      <c r="J60" s="26">
        <f>IF(ISERROR(MATCH(Rotation!F60,$B60:$G60,0)),"",INDEX($B$3:$G$3,1,MATCH(Rotation!F60,$B60:$G60,0)))</f>
        <v>2</v>
      </c>
      <c r="K60" s="26">
        <f>IF(ISERROR(MATCH(Rotation!G60,$B60:$G60,0)),"",INDEX($B$3:$G$3,1,MATCH(Rotation!G60,$B60:$G60,0)))</f>
        <v>5</v>
      </c>
      <c r="L60" s="7"/>
      <c r="M60" s="18">
        <f t="shared" si="14"/>
        <v>13</v>
      </c>
      <c r="N60" s="34"/>
      <c r="O60" s="26">
        <f>IF(ISERROR(MATCH(Rotation!L60,$B60:$G60,0)),"",INDEX($B$3:$G$3,1,MATCH(Rotation!L60,$B60:$G60,0)))</f>
        <v>3</v>
      </c>
      <c r="P60" s="26">
        <f>IF(ISERROR(MATCH(Rotation!M60,$B60:$G60,0)),"",INDEX($B$3:$G$3,1,MATCH(Rotation!M60,$B60:$G60,0)))</f>
        <v>1</v>
      </c>
      <c r="Q60" s="26">
        <f>IF(ISERROR(MATCH(Rotation!N60,$B60:$G60,0)),"",INDEX($B$3:$G$3,1,MATCH(Rotation!N60,$B60:$G60,0)))</f>
        <v>4</v>
      </c>
      <c r="R60" s="7"/>
      <c r="S60" s="18">
        <f t="shared" si="15"/>
        <v>8</v>
      </c>
      <c r="T60" s="34"/>
      <c r="U60" s="21" t="str">
        <f>Rotation!C60</f>
        <v>Bainbridge Island HS</v>
      </c>
      <c r="V60" s="26">
        <f t="shared" si="16"/>
        <v>2</v>
      </c>
      <c r="W60" s="26">
        <f t="shared" si="17"/>
        <v>5</v>
      </c>
      <c r="X60" s="26">
        <f t="shared" si="18"/>
        <v>6</v>
      </c>
      <c r="Y60" s="6" t="str">
        <f t="shared" si="19"/>
        <v/>
      </c>
      <c r="Z60" s="18">
        <f t="shared" si="20"/>
        <v>13</v>
      </c>
      <c r="AA60" s="43" t="str">
        <f t="shared" si="21"/>
        <v>L</v>
      </c>
      <c r="AB60" s="21" t="str">
        <f>Rotation!J60</f>
        <v>St Thomas Aquinas HS</v>
      </c>
      <c r="AC60" s="26">
        <f t="shared" si="22"/>
        <v>1</v>
      </c>
      <c r="AD60" s="26">
        <f t="shared" si="23"/>
        <v>3</v>
      </c>
      <c r="AE60" s="26">
        <f t="shared" si="24"/>
        <v>4</v>
      </c>
      <c r="AF60" s="6" t="str">
        <f t="shared" si="25"/>
        <v/>
      </c>
      <c r="AG60" s="18">
        <f t="shared" si="26"/>
        <v>8</v>
      </c>
      <c r="AH60" s="18" t="str">
        <f t="shared" si="27"/>
        <v>W</v>
      </c>
      <c r="AI60" s="22"/>
    </row>
    <row r="61" spans="1:35" ht="14.25" customHeight="1">
      <c r="A61" s="26">
        <f>Rotation!A61</f>
        <v>58</v>
      </c>
      <c r="B61" s="7">
        <v>10</v>
      </c>
      <c r="C61" s="36">
        <v>12</v>
      </c>
      <c r="D61" s="36">
        <v>8</v>
      </c>
      <c r="E61" s="36">
        <v>11</v>
      </c>
      <c r="F61" s="36">
        <v>9</v>
      </c>
      <c r="G61" s="36">
        <v>7</v>
      </c>
      <c r="H61" s="34"/>
      <c r="I61" s="26">
        <f>IF(ISERROR(MATCH(Rotation!E61,$B61:$G61,0)),"",INDEX($B$3:$G$3,1,MATCH(Rotation!E61,$B61:$G61,0)))</f>
        <v>6</v>
      </c>
      <c r="J61" s="26">
        <f>IF(ISERROR(MATCH(Rotation!F61,$B61:$G61,0)),"",INDEX($B$3:$G$3,1,MATCH(Rotation!F61,$B61:$G61,0)))</f>
        <v>3</v>
      </c>
      <c r="K61" s="26">
        <f>IF(ISERROR(MATCH(Rotation!G61,$B61:$G61,0)),"",INDEX($B$3:$G$3,1,MATCH(Rotation!G61,$B61:$G61,0)))</f>
        <v>5</v>
      </c>
      <c r="L61" s="7"/>
      <c r="M61" s="18">
        <f t="shared" si="14"/>
        <v>14</v>
      </c>
      <c r="N61" s="34"/>
      <c r="O61" s="26">
        <f>IF(ISERROR(MATCH(Rotation!L61,$B61:$G61,0)),"",INDEX($B$3:$G$3,1,MATCH(Rotation!L61,$B61:$G61,0)))</f>
        <v>1</v>
      </c>
      <c r="P61" s="26">
        <f>IF(ISERROR(MATCH(Rotation!M61,$B61:$G61,0)),"",INDEX($B$3:$G$3,1,MATCH(Rotation!M61,$B61:$G61,0)))</f>
        <v>4</v>
      </c>
      <c r="Q61" s="26">
        <f>IF(ISERROR(MATCH(Rotation!N61,$B61:$G61,0)),"",INDEX($B$3:$G$3,1,MATCH(Rotation!N61,$B61:$G61,0)))</f>
        <v>2</v>
      </c>
      <c r="R61" s="7"/>
      <c r="S61" s="18">
        <f t="shared" si="15"/>
        <v>7</v>
      </c>
      <c r="T61" s="34"/>
      <c r="U61" s="21" t="str">
        <f>Rotation!C61</f>
        <v>Lake Forest HS</v>
      </c>
      <c r="V61" s="26">
        <f t="shared" si="16"/>
        <v>3</v>
      </c>
      <c r="W61" s="26">
        <f t="shared" si="17"/>
        <v>5</v>
      </c>
      <c r="X61" s="26">
        <f t="shared" si="18"/>
        <v>6</v>
      </c>
      <c r="Y61" s="6" t="str">
        <f t="shared" si="19"/>
        <v/>
      </c>
      <c r="Z61" s="18">
        <f t="shared" si="20"/>
        <v>14</v>
      </c>
      <c r="AA61" s="43" t="str">
        <f t="shared" si="21"/>
        <v>L</v>
      </c>
      <c r="AB61" s="21" t="str">
        <f>Rotation!J61</f>
        <v>Point Loma HS</v>
      </c>
      <c r="AC61" s="26">
        <f t="shared" si="22"/>
        <v>1</v>
      </c>
      <c r="AD61" s="26">
        <f t="shared" si="23"/>
        <v>2</v>
      </c>
      <c r="AE61" s="26">
        <f t="shared" si="24"/>
        <v>4</v>
      </c>
      <c r="AF61" s="6" t="str">
        <f t="shared" si="25"/>
        <v/>
      </c>
      <c r="AG61" s="18">
        <f t="shared" si="26"/>
        <v>7</v>
      </c>
      <c r="AH61" s="18" t="str">
        <f t="shared" si="27"/>
        <v>W</v>
      </c>
      <c r="AI61" s="22"/>
    </row>
    <row r="62" spans="1:35" ht="14.25" customHeight="1">
      <c r="A62" s="26">
        <f>Rotation!A62</f>
        <v>59</v>
      </c>
      <c r="B62" s="7">
        <v>17</v>
      </c>
      <c r="C62" s="36">
        <v>15</v>
      </c>
      <c r="D62" s="36">
        <v>13</v>
      </c>
      <c r="E62" s="36">
        <v>14</v>
      </c>
      <c r="F62" s="36">
        <v>16</v>
      </c>
      <c r="G62" s="36">
        <v>18</v>
      </c>
      <c r="H62" s="34"/>
      <c r="I62" s="26">
        <f>IF(ISERROR(MATCH(Rotation!E62,$B62:$G62,0)),"",INDEX($B$3:$G$3,1,MATCH(Rotation!E62,$B62:$G62,0)))</f>
        <v>3</v>
      </c>
      <c r="J62" s="26">
        <f>IF(ISERROR(MATCH(Rotation!F62,$B62:$G62,0)),"",INDEX($B$3:$G$3,1,MATCH(Rotation!F62,$B62:$G62,0)))</f>
        <v>4</v>
      </c>
      <c r="K62" s="26">
        <f>IF(ISERROR(MATCH(Rotation!G62,$B62:$G62,0)),"",INDEX($B$3:$G$3,1,MATCH(Rotation!G62,$B62:$G62,0)))</f>
        <v>2</v>
      </c>
      <c r="L62" s="7"/>
      <c r="M62" s="18">
        <f t="shared" si="14"/>
        <v>9</v>
      </c>
      <c r="N62" s="34"/>
      <c r="O62" s="26">
        <f>IF(ISERROR(MATCH(Rotation!L62,$B62:$G62,0)),"",INDEX($B$3:$G$3,1,MATCH(Rotation!L62,$B62:$G62,0)))</f>
        <v>5</v>
      </c>
      <c r="P62" s="26">
        <f>IF(ISERROR(MATCH(Rotation!M62,$B62:$G62,0)),"",INDEX($B$3:$G$3,1,MATCH(Rotation!M62,$B62:$G62,0)))</f>
        <v>1</v>
      </c>
      <c r="Q62" s="26">
        <f>IF(ISERROR(MATCH(Rotation!N62,$B62:$G62,0)),"",INDEX($B$3:$G$3,1,MATCH(Rotation!N62,$B62:$G62,0)))</f>
        <v>6</v>
      </c>
      <c r="R62" s="7"/>
      <c r="S62" s="18">
        <f t="shared" si="15"/>
        <v>12</v>
      </c>
      <c r="T62" s="34"/>
      <c r="U62" s="21" t="str">
        <f>Rotation!C62</f>
        <v>Portsmouth Abbey</v>
      </c>
      <c r="V62" s="26">
        <f t="shared" si="16"/>
        <v>2</v>
      </c>
      <c r="W62" s="26">
        <f t="shared" si="17"/>
        <v>3</v>
      </c>
      <c r="X62" s="26">
        <f t="shared" si="18"/>
        <v>4</v>
      </c>
      <c r="Y62" s="6" t="str">
        <f t="shared" si="19"/>
        <v/>
      </c>
      <c r="Z62" s="18">
        <f t="shared" si="20"/>
        <v>9</v>
      </c>
      <c r="AA62" s="43" t="str">
        <f t="shared" si="21"/>
        <v>W</v>
      </c>
      <c r="AB62" s="21" t="str">
        <f>Rotation!J62</f>
        <v>Cape Cod Academy</v>
      </c>
      <c r="AC62" s="26">
        <f t="shared" si="22"/>
        <v>1</v>
      </c>
      <c r="AD62" s="26">
        <f t="shared" si="23"/>
        <v>5</v>
      </c>
      <c r="AE62" s="26">
        <f t="shared" si="24"/>
        <v>6</v>
      </c>
      <c r="AF62" s="6" t="str">
        <f t="shared" si="25"/>
        <v/>
      </c>
      <c r="AG62" s="18">
        <f t="shared" si="26"/>
        <v>12</v>
      </c>
      <c r="AH62" s="18" t="str">
        <f t="shared" si="27"/>
        <v>L</v>
      </c>
      <c r="AI62" s="22"/>
    </row>
    <row r="63" spans="1:35" ht="14.25" customHeight="1">
      <c r="A63" s="26">
        <f>Rotation!A63</f>
        <v>60</v>
      </c>
      <c r="B63" s="7">
        <v>20</v>
      </c>
      <c r="C63" s="36">
        <v>24</v>
      </c>
      <c r="D63" s="36">
        <v>22</v>
      </c>
      <c r="E63" s="36">
        <v>23</v>
      </c>
      <c r="F63" s="36">
        <v>19</v>
      </c>
      <c r="G63" s="36">
        <v>21</v>
      </c>
      <c r="H63" s="34"/>
      <c r="I63" s="26">
        <f>IF(ISERROR(MATCH(Rotation!E63,$B63:$G63,0)),"",INDEX($B$3:$G$3,1,MATCH(Rotation!E63,$B63:$G63,0)))</f>
        <v>5</v>
      </c>
      <c r="J63" s="26">
        <f>IF(ISERROR(MATCH(Rotation!F63,$B63:$G63,0)),"",INDEX($B$3:$G$3,1,MATCH(Rotation!F63,$B63:$G63,0)))</f>
        <v>1</v>
      </c>
      <c r="K63" s="26">
        <f>IF(ISERROR(MATCH(Rotation!G63,$B63:$G63,0)),"",INDEX($B$3:$G$3,1,MATCH(Rotation!G63,$B63:$G63,0)))</f>
        <v>6</v>
      </c>
      <c r="L63" s="7"/>
      <c r="M63" s="18">
        <f t="shared" si="14"/>
        <v>12</v>
      </c>
      <c r="N63" s="34"/>
      <c r="O63" s="26">
        <f>IF(ISERROR(MATCH(Rotation!L63,$B63:$G63,0)),"",INDEX($B$3:$G$3,1,MATCH(Rotation!L63,$B63:$G63,0)))</f>
        <v>3</v>
      </c>
      <c r="P63" s="26">
        <f>IF(ISERROR(MATCH(Rotation!M63,$B63:$G63,0)),"",INDEX($B$3:$G$3,1,MATCH(Rotation!M63,$B63:$G63,0)))</f>
        <v>4</v>
      </c>
      <c r="Q63" s="26">
        <f>IF(ISERROR(MATCH(Rotation!N63,$B63:$G63,0)),"",INDEX($B$3:$G$3,1,MATCH(Rotation!N63,$B63:$G63,0)))</f>
        <v>2</v>
      </c>
      <c r="R63" s="7"/>
      <c r="S63" s="18">
        <f t="shared" si="15"/>
        <v>9</v>
      </c>
      <c r="T63" s="34"/>
      <c r="U63" s="21" t="str">
        <f>Rotation!C63</f>
        <v>Corona del Mar HS</v>
      </c>
      <c r="V63" s="26">
        <f t="shared" si="16"/>
        <v>1</v>
      </c>
      <c r="W63" s="26">
        <f t="shared" si="17"/>
        <v>5</v>
      </c>
      <c r="X63" s="26">
        <f t="shared" si="18"/>
        <v>6</v>
      </c>
      <c r="Y63" s="6" t="str">
        <f t="shared" si="19"/>
        <v/>
      </c>
      <c r="Z63" s="18">
        <f t="shared" si="20"/>
        <v>12</v>
      </c>
      <c r="AA63" s="43" t="str">
        <f t="shared" si="21"/>
        <v>L</v>
      </c>
      <c r="AB63" s="21" t="str">
        <f>Rotation!J63</f>
        <v>Severn School</v>
      </c>
      <c r="AC63" s="26">
        <f t="shared" si="22"/>
        <v>2</v>
      </c>
      <c r="AD63" s="26">
        <f t="shared" si="23"/>
        <v>3</v>
      </c>
      <c r="AE63" s="26">
        <f t="shared" si="24"/>
        <v>4</v>
      </c>
      <c r="AF63" s="6" t="str">
        <f t="shared" si="25"/>
        <v/>
      </c>
      <c r="AG63" s="18">
        <f t="shared" si="26"/>
        <v>9</v>
      </c>
      <c r="AH63" s="18" t="str">
        <f t="shared" si="27"/>
        <v>W</v>
      </c>
      <c r="AI63" s="22"/>
    </row>
    <row r="64" spans="1:35" ht="14.25" customHeight="1">
      <c r="A64" s="26">
        <f>Rotation!A64</f>
        <v>61</v>
      </c>
      <c r="B64" s="7">
        <v>5</v>
      </c>
      <c r="C64" s="36">
        <v>2</v>
      </c>
      <c r="D64" s="36">
        <v>1</v>
      </c>
      <c r="E64" s="36">
        <v>6</v>
      </c>
      <c r="F64" s="36">
        <v>4</v>
      </c>
      <c r="G64" s="36">
        <v>3</v>
      </c>
      <c r="H64" s="34"/>
      <c r="I64" s="26">
        <f>IF(ISERROR(MATCH(Rotation!E64,$B64:$G64,0)),"",INDEX($B$3:$G$3,1,MATCH(Rotation!E64,$B64:$G64,0)))</f>
        <v>3</v>
      </c>
      <c r="J64" s="26">
        <f>IF(ISERROR(MATCH(Rotation!F64,$B64:$G64,0)),"",INDEX($B$3:$G$3,1,MATCH(Rotation!F64,$B64:$G64,0)))</f>
        <v>2</v>
      </c>
      <c r="K64" s="26">
        <f>IF(ISERROR(MATCH(Rotation!G64,$B64:$G64,0)),"",INDEX($B$3:$G$3,1,MATCH(Rotation!G64,$B64:$G64,0)))</f>
        <v>6</v>
      </c>
      <c r="L64" s="7"/>
      <c r="M64" s="18">
        <f t="shared" si="14"/>
        <v>11</v>
      </c>
      <c r="N64" s="34"/>
      <c r="O64" s="26">
        <f>IF(ISERROR(MATCH(Rotation!L64,$B64:$G64,0)),"",INDEX($B$3:$G$3,1,MATCH(Rotation!L64,$B64:$G64,0)))</f>
        <v>5</v>
      </c>
      <c r="P64" s="26">
        <f>IF(ISERROR(MATCH(Rotation!M64,$B64:$G64,0)),"",INDEX($B$3:$G$3,1,MATCH(Rotation!M64,$B64:$G64,0)))</f>
        <v>1</v>
      </c>
      <c r="Q64" s="26">
        <f>IF(ISERROR(MATCH(Rotation!N64,$B64:$G64,0)),"",INDEX($B$3:$G$3,1,MATCH(Rotation!N64,$B64:$G64,0)))</f>
        <v>4</v>
      </c>
      <c r="R64" s="7"/>
      <c r="S64" s="18">
        <f t="shared" si="15"/>
        <v>10</v>
      </c>
      <c r="T64" s="34"/>
      <c r="U64" s="21" t="str">
        <f>Rotation!C64</f>
        <v>Antilles School</v>
      </c>
      <c r="V64" s="26">
        <f t="shared" si="16"/>
        <v>2</v>
      </c>
      <c r="W64" s="26">
        <f t="shared" si="17"/>
        <v>3</v>
      </c>
      <c r="X64" s="26">
        <f t="shared" si="18"/>
        <v>6</v>
      </c>
      <c r="Y64" s="6" t="str">
        <f t="shared" si="19"/>
        <v/>
      </c>
      <c r="Z64" s="18">
        <f t="shared" si="20"/>
        <v>11</v>
      </c>
      <c r="AA64" s="43" t="str">
        <f t="shared" si="21"/>
        <v>L</v>
      </c>
      <c r="AB64" s="21" t="str">
        <f>Rotation!J64</f>
        <v>Newport Harbor HS</v>
      </c>
      <c r="AC64" s="26">
        <f t="shared" si="22"/>
        <v>1</v>
      </c>
      <c r="AD64" s="26">
        <f t="shared" si="23"/>
        <v>4</v>
      </c>
      <c r="AE64" s="26">
        <f t="shared" si="24"/>
        <v>5</v>
      </c>
      <c r="AF64" s="6" t="str">
        <f t="shared" si="25"/>
        <v/>
      </c>
      <c r="AG64" s="18">
        <f t="shared" si="26"/>
        <v>10</v>
      </c>
      <c r="AH64" s="18" t="str">
        <f t="shared" si="27"/>
        <v>W</v>
      </c>
      <c r="AI64" s="22"/>
    </row>
    <row r="65" spans="1:35" ht="14.25" customHeight="1">
      <c r="A65" s="26">
        <f>Rotation!A65</f>
        <v>62</v>
      </c>
      <c r="B65" s="7">
        <v>12</v>
      </c>
      <c r="C65" s="36">
        <v>7</v>
      </c>
      <c r="D65" s="36">
        <v>8</v>
      </c>
      <c r="E65" s="36">
        <v>10</v>
      </c>
      <c r="F65" s="36">
        <v>11</v>
      </c>
      <c r="G65" s="36">
        <v>9</v>
      </c>
      <c r="H65" s="34"/>
      <c r="I65" s="26">
        <f>IF(ISERROR(MATCH(Rotation!E65,$B65:$G65,0)),"",INDEX($B$3:$G$3,1,MATCH(Rotation!E65,$B65:$G65,0)))</f>
        <v>2</v>
      </c>
      <c r="J65" s="26">
        <f>IF(ISERROR(MATCH(Rotation!F65,$B65:$G65,0)),"",INDEX($B$3:$G$3,1,MATCH(Rotation!F65,$B65:$G65,0)))</f>
        <v>3</v>
      </c>
      <c r="K65" s="26">
        <f>IF(ISERROR(MATCH(Rotation!G65,$B65:$G65,0)),"",INDEX($B$3:$G$3,1,MATCH(Rotation!G65,$B65:$G65,0)))</f>
        <v>6</v>
      </c>
      <c r="L65" s="7"/>
      <c r="M65" s="18">
        <f t="shared" si="14"/>
        <v>11</v>
      </c>
      <c r="N65" s="34"/>
      <c r="O65" s="26">
        <f>IF(ISERROR(MATCH(Rotation!L65,$B65:$G65,0)),"",INDEX($B$3:$G$3,1,MATCH(Rotation!L65,$B65:$G65,0)))</f>
        <v>4</v>
      </c>
      <c r="P65" s="26">
        <f>IF(ISERROR(MATCH(Rotation!M65,$B65:$G65,0)),"",INDEX($B$3:$G$3,1,MATCH(Rotation!M65,$B65:$G65,0)))</f>
        <v>5</v>
      </c>
      <c r="Q65" s="26">
        <f>IF(ISERROR(MATCH(Rotation!N65,$B65:$G65,0)),"",INDEX($B$3:$G$3,1,MATCH(Rotation!N65,$B65:$G65,0)))</f>
        <v>1</v>
      </c>
      <c r="R65" s="7"/>
      <c r="S65" s="18">
        <f t="shared" si="15"/>
        <v>10</v>
      </c>
      <c r="T65" s="34"/>
      <c r="U65" s="21" t="str">
        <f>Rotation!C65</f>
        <v>Bainbridge Island HS</v>
      </c>
      <c r="V65" s="26">
        <f t="shared" si="16"/>
        <v>2</v>
      </c>
      <c r="W65" s="26">
        <f t="shared" si="17"/>
        <v>3</v>
      </c>
      <c r="X65" s="26">
        <f t="shared" si="18"/>
        <v>6</v>
      </c>
      <c r="Y65" s="6" t="str">
        <f t="shared" si="19"/>
        <v/>
      </c>
      <c r="Z65" s="18">
        <f t="shared" si="20"/>
        <v>11</v>
      </c>
      <c r="AA65" s="43" t="str">
        <f t="shared" si="21"/>
        <v>L</v>
      </c>
      <c r="AB65" s="21" t="str">
        <f>Rotation!J65</f>
        <v>Point Loma HS</v>
      </c>
      <c r="AC65" s="26">
        <f t="shared" si="22"/>
        <v>1</v>
      </c>
      <c r="AD65" s="26">
        <f t="shared" si="23"/>
        <v>4</v>
      </c>
      <c r="AE65" s="26">
        <f t="shared" si="24"/>
        <v>5</v>
      </c>
      <c r="AF65" s="6" t="str">
        <f t="shared" si="25"/>
        <v/>
      </c>
      <c r="AG65" s="18">
        <f t="shared" si="26"/>
        <v>10</v>
      </c>
      <c r="AH65" s="18" t="str">
        <f t="shared" si="27"/>
        <v>W</v>
      </c>
      <c r="AI65" s="22"/>
    </row>
    <row r="66" spans="1:35" ht="14.25" customHeight="1">
      <c r="A66" s="26">
        <f>Rotation!A66</f>
        <v>63</v>
      </c>
      <c r="B66" s="7">
        <v>13</v>
      </c>
      <c r="C66" s="36">
        <v>18</v>
      </c>
      <c r="D66" s="36">
        <v>16</v>
      </c>
      <c r="E66" s="36">
        <v>17</v>
      </c>
      <c r="F66" s="36">
        <v>15</v>
      </c>
      <c r="G66" s="36">
        <v>14</v>
      </c>
      <c r="H66" s="34"/>
      <c r="I66" s="26">
        <f>IF(ISERROR(MATCH(Rotation!E66,$B66:$G66,0)),"",INDEX($B$3:$G$3,1,MATCH(Rotation!E66,$B66:$G66,0)))</f>
        <v>1</v>
      </c>
      <c r="J66" s="26">
        <f>IF(ISERROR(MATCH(Rotation!F66,$B66:$G66,0)),"",INDEX($B$3:$G$3,1,MATCH(Rotation!F66,$B66:$G66,0)))</f>
        <v>6</v>
      </c>
      <c r="K66" s="26">
        <f>IF(ISERROR(MATCH(Rotation!G66,$B66:$G66,0)),"",INDEX($B$3:$G$3,1,MATCH(Rotation!G66,$B66:$G66,0)))</f>
        <v>5</v>
      </c>
      <c r="L66" s="7"/>
      <c r="M66" s="18">
        <f t="shared" si="14"/>
        <v>12</v>
      </c>
      <c r="N66" s="34"/>
      <c r="O66" s="26">
        <f>IF(ISERROR(MATCH(Rotation!L66,$B66:$G66,0)),"",INDEX($B$3:$G$3,1,MATCH(Rotation!L66,$B66:$G66,0)))</f>
        <v>3</v>
      </c>
      <c r="P66" s="26">
        <f>IF(ISERROR(MATCH(Rotation!M66,$B66:$G66,0)),"",INDEX($B$3:$G$3,1,MATCH(Rotation!M66,$B66:$G66,0)))</f>
        <v>4</v>
      </c>
      <c r="Q66" s="26">
        <f>IF(ISERROR(MATCH(Rotation!N66,$B66:$G66,0)),"",INDEX($B$3:$G$3,1,MATCH(Rotation!N66,$B66:$G66,0)))</f>
        <v>2</v>
      </c>
      <c r="R66" s="7"/>
      <c r="S66" s="18">
        <f t="shared" si="15"/>
        <v>9</v>
      </c>
      <c r="T66" s="34"/>
      <c r="U66" s="21" t="str">
        <f>Rotation!C66</f>
        <v>Lake Forest HS</v>
      </c>
      <c r="V66" s="26">
        <f t="shared" si="16"/>
        <v>1</v>
      </c>
      <c r="W66" s="26">
        <f t="shared" si="17"/>
        <v>5</v>
      </c>
      <c r="X66" s="26">
        <f t="shared" si="18"/>
        <v>6</v>
      </c>
      <c r="Y66" s="6" t="str">
        <f t="shared" si="19"/>
        <v/>
      </c>
      <c r="Z66" s="18">
        <f t="shared" si="20"/>
        <v>12</v>
      </c>
      <c r="AA66" s="43" t="str">
        <f t="shared" si="21"/>
        <v>L</v>
      </c>
      <c r="AB66" s="21" t="str">
        <f>Rotation!J66</f>
        <v>St Thomas Aquinas HS</v>
      </c>
      <c r="AC66" s="26">
        <f t="shared" si="22"/>
        <v>2</v>
      </c>
      <c r="AD66" s="26">
        <f t="shared" si="23"/>
        <v>3</v>
      </c>
      <c r="AE66" s="26">
        <f t="shared" si="24"/>
        <v>4</v>
      </c>
      <c r="AF66" s="6" t="str">
        <f t="shared" si="25"/>
        <v/>
      </c>
      <c r="AG66" s="18">
        <f t="shared" si="26"/>
        <v>9</v>
      </c>
      <c r="AH66" s="18" t="str">
        <f t="shared" si="27"/>
        <v>W</v>
      </c>
      <c r="AI66" s="22"/>
    </row>
    <row r="67" spans="1:35" ht="14.25" customHeight="1">
      <c r="A67" s="26">
        <f>Rotation!A67</f>
        <v>64</v>
      </c>
      <c r="B67" s="7">
        <v>24</v>
      </c>
      <c r="C67" s="36">
        <v>20</v>
      </c>
      <c r="D67" s="36">
        <v>21</v>
      </c>
      <c r="E67" s="36">
        <v>19</v>
      </c>
      <c r="F67" s="36">
        <v>23</v>
      </c>
      <c r="G67" s="36">
        <v>22</v>
      </c>
      <c r="H67" s="34"/>
      <c r="I67" s="26">
        <f>IF(ISERROR(MATCH(Rotation!E67,$B67:$G67,0)),"",INDEX($B$3:$G$3,1,MATCH(Rotation!E67,$B67:$G67,0)))</f>
        <v>4</v>
      </c>
      <c r="J67" s="26">
        <f>IF(ISERROR(MATCH(Rotation!F67,$B67:$G67,0)),"",INDEX($B$3:$G$3,1,MATCH(Rotation!F67,$B67:$G67,0)))</f>
        <v>2</v>
      </c>
      <c r="K67" s="26">
        <f>IF(ISERROR(MATCH(Rotation!G67,$B67:$G67,0)),"",INDEX($B$3:$G$3,1,MATCH(Rotation!G67,$B67:$G67,0)))</f>
        <v>3</v>
      </c>
      <c r="L67" s="7"/>
      <c r="M67" s="18">
        <f t="shared" si="14"/>
        <v>9</v>
      </c>
      <c r="N67" s="34"/>
      <c r="O67" s="26">
        <f>IF(ISERROR(MATCH(Rotation!L67,$B67:$G67,0)),"",INDEX($B$3:$G$3,1,MATCH(Rotation!L67,$B67:$G67,0)))</f>
        <v>6</v>
      </c>
      <c r="P67" s="26">
        <f>IF(ISERROR(MATCH(Rotation!M67,$B67:$G67,0)),"",INDEX($B$3:$G$3,1,MATCH(Rotation!M67,$B67:$G67,0)))</f>
        <v>5</v>
      </c>
      <c r="Q67" s="26">
        <f>IF(ISERROR(MATCH(Rotation!N67,$B67:$G67,0)),"",INDEX($B$3:$G$3,1,MATCH(Rotation!N67,$B67:$G67,0)))</f>
        <v>1</v>
      </c>
      <c r="R67" s="7"/>
      <c r="S67" s="18">
        <f t="shared" si="15"/>
        <v>12</v>
      </c>
      <c r="T67" s="34"/>
      <c r="U67" s="21" t="str">
        <f>Rotation!C67</f>
        <v>Cape Cod Academy</v>
      </c>
      <c r="V67" s="26">
        <f t="shared" si="16"/>
        <v>2</v>
      </c>
      <c r="W67" s="26">
        <f t="shared" si="17"/>
        <v>3</v>
      </c>
      <c r="X67" s="26">
        <f t="shared" si="18"/>
        <v>4</v>
      </c>
      <c r="Y67" s="6" t="str">
        <f t="shared" si="19"/>
        <v/>
      </c>
      <c r="Z67" s="18">
        <f t="shared" si="20"/>
        <v>9</v>
      </c>
      <c r="AA67" s="43" t="str">
        <f t="shared" si="21"/>
        <v>W</v>
      </c>
      <c r="AB67" s="21" t="str">
        <f>Rotation!J67</f>
        <v>Broadneck HS</v>
      </c>
      <c r="AC67" s="26">
        <f t="shared" si="22"/>
        <v>1</v>
      </c>
      <c r="AD67" s="26">
        <f t="shared" si="23"/>
        <v>5</v>
      </c>
      <c r="AE67" s="26">
        <f t="shared" si="24"/>
        <v>6</v>
      </c>
      <c r="AF67" s="6" t="str">
        <f t="shared" si="25"/>
        <v/>
      </c>
      <c r="AG67" s="18">
        <f t="shared" si="26"/>
        <v>12</v>
      </c>
      <c r="AH67" s="18" t="str">
        <f t="shared" si="27"/>
        <v>L</v>
      </c>
      <c r="AI67" s="22"/>
    </row>
    <row r="68" spans="1:35" ht="14.25" customHeight="1">
      <c r="A68" s="26">
        <f>Rotation!A68</f>
        <v>65</v>
      </c>
      <c r="B68" s="7">
        <v>2</v>
      </c>
      <c r="C68" s="36">
        <v>1</v>
      </c>
      <c r="D68" s="36">
        <v>3</v>
      </c>
      <c r="E68" s="36">
        <v>6</v>
      </c>
      <c r="F68" s="36">
        <v>5</v>
      </c>
      <c r="G68" s="36">
        <v>4</v>
      </c>
      <c r="H68" s="34"/>
      <c r="I68" s="26">
        <f>IF(ISERROR(MATCH(Rotation!E68,$B68:$G68,0)),"",INDEX($B$3:$G$3,1,MATCH(Rotation!E68,$B68:$G68,0)))</f>
        <v>2</v>
      </c>
      <c r="J68" s="26">
        <f>IF(ISERROR(MATCH(Rotation!F68,$B68:$G68,0)),"",INDEX($B$3:$G$3,1,MATCH(Rotation!F68,$B68:$G68,0)))</f>
        <v>1</v>
      </c>
      <c r="K68" s="26">
        <f>IF(ISERROR(MATCH(Rotation!G68,$B68:$G68,0)),"",INDEX($B$3:$G$3,1,MATCH(Rotation!G68,$B68:$G68,0)))</f>
        <v>3</v>
      </c>
      <c r="L68" s="7"/>
      <c r="M68" s="18">
        <f t="shared" ref="M68:M99" si="28">IF((SUM(I68:L68)&gt;0),SUM(I68:L68),"")</f>
        <v>6</v>
      </c>
      <c r="N68" s="34"/>
      <c r="O68" s="26">
        <f>IF(ISERROR(MATCH(Rotation!L68,$B68:$G68,0)),"",INDEX($B$3:$G$3,1,MATCH(Rotation!L68,$B68:$G68,0)))</f>
        <v>6</v>
      </c>
      <c r="P68" s="26">
        <f>IF(ISERROR(MATCH(Rotation!M68,$B68:$G68,0)),"",INDEX($B$3:$G$3,1,MATCH(Rotation!M68,$B68:$G68,0)))</f>
        <v>5</v>
      </c>
      <c r="Q68" s="26">
        <f>IF(ISERROR(MATCH(Rotation!N68,$B68:$G68,0)),"",INDEX($B$3:$G$3,1,MATCH(Rotation!N68,$B68:$G68,0)))</f>
        <v>4</v>
      </c>
      <c r="R68" s="7"/>
      <c r="S68" s="18">
        <f t="shared" ref="S68:S99" si="29">IF((SUM(O68:R68)&gt;0),SUM(O68:R68),"")</f>
        <v>15</v>
      </c>
      <c r="T68" s="34"/>
      <c r="U68" s="21" t="str">
        <f>Rotation!C68</f>
        <v>Corona del Mar HS</v>
      </c>
      <c r="V68" s="26">
        <f t="shared" si="16"/>
        <v>1</v>
      </c>
      <c r="W68" s="26">
        <f t="shared" si="17"/>
        <v>2</v>
      </c>
      <c r="X68" s="26">
        <f t="shared" si="18"/>
        <v>3</v>
      </c>
      <c r="Y68" s="6" t="str">
        <f t="shared" si="19"/>
        <v/>
      </c>
      <c r="Z68" s="18">
        <f t="shared" ref="Z68:Z99" si="30">IF((SUM(V68:Y68)&gt;0),SUM(V68:Y68),"")</f>
        <v>6</v>
      </c>
      <c r="AA68" s="43" t="str">
        <f t="shared" ref="AA68:AA99" si="31">IF((LEN(Z68)&gt;0),IF((Z68&gt;AG68),"L","W"),"")</f>
        <v>W</v>
      </c>
      <c r="AB68" s="21" t="str">
        <f>Rotation!J68</f>
        <v>Clear Falls HS</v>
      </c>
      <c r="AC68" s="26">
        <f t="shared" si="22"/>
        <v>4</v>
      </c>
      <c r="AD68" s="26">
        <f t="shared" si="23"/>
        <v>5</v>
      </c>
      <c r="AE68" s="26">
        <f t="shared" si="24"/>
        <v>6</v>
      </c>
      <c r="AF68" s="6" t="str">
        <f t="shared" si="25"/>
        <v/>
      </c>
      <c r="AG68" s="18">
        <f t="shared" ref="AG68:AG99" si="32">IF((SUM(AC68:AF68)&gt;0),SUM(AC68:AF68),"")</f>
        <v>15</v>
      </c>
      <c r="AH68" s="18" t="str">
        <f t="shared" ref="AH68:AH99" si="33">IF((LEN(AG68)&gt;0),IF((AG68&gt;Z68),"L","W"),"")</f>
        <v>L</v>
      </c>
      <c r="AI68" s="22"/>
    </row>
    <row r="69" spans="1:35" ht="14.25" customHeight="1">
      <c r="A69" s="26">
        <f>Rotation!A69</f>
        <v>66</v>
      </c>
      <c r="B69" s="7">
        <v>10</v>
      </c>
      <c r="C69" s="36">
        <v>11</v>
      </c>
      <c r="D69" s="36">
        <v>9</v>
      </c>
      <c r="E69" s="36">
        <v>7</v>
      </c>
      <c r="F69" s="36">
        <v>12</v>
      </c>
      <c r="G69" s="36">
        <v>8</v>
      </c>
      <c r="H69" s="34"/>
      <c r="I69" s="26">
        <f>IF(ISERROR(MATCH(Rotation!E69,$B69:$G69,0)),"",INDEX($B$3:$G$3,1,MATCH(Rotation!E69,$B69:$G69,0)))</f>
        <v>4</v>
      </c>
      <c r="J69" s="26">
        <f>IF(ISERROR(MATCH(Rotation!F69,$B69:$G69,0)),"",INDEX($B$3:$G$3,1,MATCH(Rotation!F69,$B69:$G69,0)))</f>
        <v>6</v>
      </c>
      <c r="K69" s="26">
        <f>IF(ISERROR(MATCH(Rotation!G69,$B69:$G69,0)),"",INDEX($B$3:$G$3,1,MATCH(Rotation!G69,$B69:$G69,0)))</f>
        <v>3</v>
      </c>
      <c r="L69" s="7"/>
      <c r="M69" s="18">
        <f t="shared" si="28"/>
        <v>13</v>
      </c>
      <c r="N69" s="34"/>
      <c r="O69" s="26">
        <f>IF(ISERROR(MATCH(Rotation!L69,$B69:$G69,0)),"",INDEX($B$3:$G$3,1,MATCH(Rotation!L69,$B69:$G69,0)))</f>
        <v>1</v>
      </c>
      <c r="P69" s="26">
        <f>IF(ISERROR(MATCH(Rotation!M69,$B69:$G69,0)),"",INDEX($B$3:$G$3,1,MATCH(Rotation!M69,$B69:$G69,0)))</f>
        <v>2</v>
      </c>
      <c r="Q69" s="26">
        <f>IF(ISERROR(MATCH(Rotation!N69,$B69:$G69,0)),"",INDEX($B$3:$G$3,1,MATCH(Rotation!N69,$B69:$G69,0)))</f>
        <v>5</v>
      </c>
      <c r="R69" s="7"/>
      <c r="S69" s="18">
        <f t="shared" si="29"/>
        <v>8</v>
      </c>
      <c r="T69" s="34"/>
      <c r="U69" s="21" t="str">
        <f>Rotation!C69</f>
        <v>Portsmouth Abbey</v>
      </c>
      <c r="V69" s="26">
        <f t="shared" si="16"/>
        <v>3</v>
      </c>
      <c r="W69" s="26">
        <f t="shared" si="17"/>
        <v>4</v>
      </c>
      <c r="X69" s="26">
        <f t="shared" si="18"/>
        <v>6</v>
      </c>
      <c r="Y69" s="6" t="str">
        <f t="shared" si="19"/>
        <v/>
      </c>
      <c r="Z69" s="18">
        <f t="shared" si="30"/>
        <v>13</v>
      </c>
      <c r="AA69" s="43" t="str">
        <f t="shared" si="31"/>
        <v>L</v>
      </c>
      <c r="AB69" s="21" t="str">
        <f>Rotation!J69</f>
        <v>Severn School</v>
      </c>
      <c r="AC69" s="26">
        <f t="shared" si="22"/>
        <v>1</v>
      </c>
      <c r="AD69" s="26">
        <f t="shared" si="23"/>
        <v>2</v>
      </c>
      <c r="AE69" s="26">
        <f t="shared" si="24"/>
        <v>5</v>
      </c>
      <c r="AF69" s="6" t="str">
        <f t="shared" si="25"/>
        <v/>
      </c>
      <c r="AG69" s="18">
        <f t="shared" si="32"/>
        <v>8</v>
      </c>
      <c r="AH69" s="18" t="str">
        <f t="shared" si="33"/>
        <v>W</v>
      </c>
      <c r="AI69" s="22"/>
    </row>
    <row r="70" spans="1:35" ht="14.25" customHeight="1">
      <c r="A70" s="28"/>
      <c r="B70" s="22"/>
      <c r="C70" s="22"/>
      <c r="D70" s="22"/>
      <c r="E70" s="22"/>
      <c r="F70" s="22"/>
      <c r="G70" s="22"/>
      <c r="H70" s="22"/>
      <c r="I70" s="28"/>
      <c r="J70" s="28"/>
      <c r="K70" s="28"/>
      <c r="L70" s="22"/>
      <c r="M70" s="45">
        <f>SUM(M4:M69)</f>
        <v>702</v>
      </c>
      <c r="N70" s="22"/>
      <c r="O70" s="28"/>
      <c r="P70" s="28"/>
      <c r="Q70" s="28"/>
      <c r="R70" s="22"/>
      <c r="S70" s="45">
        <f>SUM(S4:S69)</f>
        <v>684</v>
      </c>
      <c r="T70" s="22"/>
      <c r="U70" s="28"/>
      <c r="V70" s="28"/>
      <c r="W70" s="28"/>
      <c r="X70" s="28"/>
      <c r="Y70" s="22"/>
      <c r="Z70" s="45">
        <f>SUM(Z4:Z69)</f>
        <v>702</v>
      </c>
      <c r="AA70" s="18" t="str">
        <f>CONCATENATE(COUNTIF(AA4:AA69,"W"),"-",COUNTIF(AA4:AA69,"L"))</f>
        <v>32-34</v>
      </c>
      <c r="AB70" s="28"/>
      <c r="AC70" s="28"/>
      <c r="AD70" s="28"/>
      <c r="AE70" s="28"/>
      <c r="AF70" s="22"/>
      <c r="AG70" s="45">
        <f>SUM(AG4:AG69)</f>
        <v>684</v>
      </c>
      <c r="AH70" s="18" t="str">
        <f>CONCATENATE(COUNTIF(AH4:AH69,"W"),"-",COUNTIF(AH4:AH69,"L"))</f>
        <v>34-32</v>
      </c>
      <c r="AI70" s="22"/>
    </row>
    <row r="71" spans="1:35" ht="14.2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ht="15.75" customHeight="1">
      <c r="A72" s="50" t="str">
        <f>Rotation!A73</f>
        <v>Qualifying Round Robin Tie Breakers</v>
      </c>
      <c r="B72" s="51"/>
      <c r="C72" s="51"/>
      <c r="D72" s="51"/>
      <c r="E72" s="51"/>
      <c r="F72" s="51"/>
      <c r="G72" s="51"/>
      <c r="H72" s="51"/>
      <c r="I72" s="51"/>
      <c r="J72" s="51"/>
      <c r="K72" s="51"/>
      <c r="L72" s="51"/>
      <c r="M72" s="51"/>
      <c r="N72" s="51"/>
      <c r="O72" s="51"/>
      <c r="P72" s="51"/>
      <c r="Q72" s="51"/>
      <c r="R72" s="51"/>
      <c r="S72" s="51"/>
      <c r="T72" s="22"/>
      <c r="U72" s="50" t="str">
        <f>A72</f>
        <v>Qualifying Round Robin Tie Breakers</v>
      </c>
      <c r="V72" s="51"/>
      <c r="W72" s="51"/>
      <c r="X72" s="51"/>
      <c r="Y72" s="51"/>
      <c r="Z72" s="51"/>
      <c r="AA72" s="51"/>
      <c r="AB72" s="51"/>
      <c r="AC72" s="51"/>
      <c r="AD72" s="51"/>
      <c r="AE72" s="51"/>
      <c r="AF72" s="51"/>
      <c r="AG72" s="51"/>
      <c r="AH72" s="51"/>
      <c r="AI72" s="22"/>
    </row>
    <row r="73" spans="1:35" ht="14.25" customHeight="1">
      <c r="A73" s="40" t="s">
        <v>57</v>
      </c>
      <c r="B73" s="59" t="s">
        <v>58</v>
      </c>
      <c r="C73" s="61"/>
      <c r="D73" s="61"/>
      <c r="E73" s="61"/>
      <c r="F73" s="61"/>
      <c r="G73" s="61"/>
      <c r="H73" s="30"/>
      <c r="I73" s="59" t="s">
        <v>59</v>
      </c>
      <c r="J73" s="61"/>
      <c r="K73" s="61"/>
      <c r="L73" s="1" t="s">
        <v>60</v>
      </c>
      <c r="M73" s="1" t="s">
        <v>61</v>
      </c>
      <c r="N73" s="30"/>
      <c r="O73" s="59" t="s">
        <v>62</v>
      </c>
      <c r="P73" s="61"/>
      <c r="Q73" s="61"/>
      <c r="R73" s="1" t="s">
        <v>60</v>
      </c>
      <c r="S73" s="1" t="s">
        <v>61</v>
      </c>
      <c r="T73" s="30"/>
      <c r="U73" s="1" t="s">
        <v>63</v>
      </c>
      <c r="V73" s="59" t="s">
        <v>59</v>
      </c>
      <c r="W73" s="61"/>
      <c r="X73" s="61"/>
      <c r="Y73" s="1" t="s">
        <v>60</v>
      </c>
      <c r="Z73" s="1" t="s">
        <v>61</v>
      </c>
      <c r="AA73" s="1" t="s">
        <v>64</v>
      </c>
      <c r="AB73" s="1" t="s">
        <v>63</v>
      </c>
      <c r="AC73" s="59" t="s">
        <v>62</v>
      </c>
      <c r="AD73" s="61"/>
      <c r="AE73" s="61"/>
      <c r="AF73" s="1" t="s">
        <v>60</v>
      </c>
      <c r="AG73" s="1" t="s">
        <v>61</v>
      </c>
      <c r="AH73" s="1" t="s">
        <v>64</v>
      </c>
      <c r="AI73" s="22"/>
    </row>
    <row r="74" spans="1:35" ht="14.25" customHeight="1">
      <c r="A74" s="14"/>
      <c r="B74" s="31">
        <v>1</v>
      </c>
      <c r="C74" s="24">
        <v>2</v>
      </c>
      <c r="D74" s="24">
        <v>3</v>
      </c>
      <c r="E74" s="24">
        <v>4</v>
      </c>
      <c r="F74" s="24">
        <v>5</v>
      </c>
      <c r="G74" s="24">
        <v>6</v>
      </c>
      <c r="H74" s="22"/>
      <c r="I74" s="23"/>
      <c r="J74" s="23"/>
      <c r="K74" s="23"/>
      <c r="L74" s="22"/>
      <c r="M74" s="22"/>
      <c r="N74" s="22"/>
      <c r="O74" s="23"/>
      <c r="P74" s="23"/>
      <c r="Q74" s="23"/>
      <c r="R74" s="22"/>
      <c r="S74" s="22"/>
      <c r="T74" s="22"/>
      <c r="U74" s="23"/>
      <c r="V74" s="23"/>
      <c r="W74" s="23"/>
      <c r="X74" s="23"/>
      <c r="Y74" s="22"/>
      <c r="Z74" s="22"/>
      <c r="AA74" s="22"/>
      <c r="AB74" s="23"/>
      <c r="AC74" s="23"/>
      <c r="AD74" s="23"/>
      <c r="AE74" s="23"/>
      <c r="AF74" s="22"/>
      <c r="AG74" s="22"/>
      <c r="AH74" s="22"/>
      <c r="AI74" s="22"/>
    </row>
    <row r="75" spans="1:35" ht="14.25" customHeight="1">
      <c r="A75" s="26" t="str">
        <f>Rotation!A75</f>
        <v>QT1</v>
      </c>
      <c r="B75" s="7">
        <v>24</v>
      </c>
      <c r="C75" s="36">
        <v>19</v>
      </c>
      <c r="D75" s="36">
        <v>22</v>
      </c>
      <c r="E75" s="36">
        <v>23</v>
      </c>
      <c r="F75" s="36">
        <v>20</v>
      </c>
      <c r="G75" s="36">
        <v>21</v>
      </c>
      <c r="H75" s="34"/>
      <c r="I75" s="26">
        <f>IF(ISERROR(MATCH(Rotation!E75,$B75:$G75,0)),"",INDEX($B$3:$G$3,1,MATCH(Rotation!E75,$B75:$G75,0)))</f>
        <v>3</v>
      </c>
      <c r="J75" s="26">
        <f>IF(ISERROR(MATCH(Rotation!F75,$B75:$G75,0)),"",INDEX($B$3:$G$3,1,MATCH(Rotation!F75,$B75:$G75,0)))</f>
        <v>4</v>
      </c>
      <c r="K75" s="26">
        <f>IF(ISERROR(MATCH(Rotation!G75,$B75:$G75,0)),"",INDEX($B$3:$G$3,1,MATCH(Rotation!G75,$B75:$G75,0)))</f>
        <v>1</v>
      </c>
      <c r="L75" s="7"/>
      <c r="M75" s="18">
        <f t="shared" ref="M75:M86" si="34">IF((SUM(I75:L75)&gt;0),SUM(I75:L75),"")</f>
        <v>8</v>
      </c>
      <c r="N75" s="34"/>
      <c r="O75" s="26">
        <f>IF(ISERROR(MATCH(Rotation!L75,$B75:$G75,0)),"",INDEX($B$3:$G$3,1,MATCH(Rotation!L75,$B75:$G75,0)))</f>
        <v>2</v>
      </c>
      <c r="P75" s="26">
        <f>IF(ISERROR(MATCH(Rotation!M75,$B75:$G75,0)),"",INDEX($B$3:$G$3,1,MATCH(Rotation!M75,$B75:$G75,0)))</f>
        <v>5</v>
      </c>
      <c r="Q75" s="26">
        <f>IF(ISERROR(MATCH(Rotation!N75,$B75:$G75,0)),"",INDEX($B$3:$G$3,1,MATCH(Rotation!N75,$B75:$G75,0)))</f>
        <v>6</v>
      </c>
      <c r="R75" s="7"/>
      <c r="S75" s="18">
        <f t="shared" ref="S75:S86" si="35">IF((SUM(O75:R75)&gt;0),SUM(O75:R75),"")</f>
        <v>13</v>
      </c>
      <c r="T75" s="34"/>
      <c r="U75" s="21" t="str">
        <f>Rotation!C75</f>
        <v>Newport Harbor HS</v>
      </c>
      <c r="V75" s="26">
        <f t="shared" ref="V75:V86" si="36">IF((MIN(I75:K75)=0),"",MIN(I75:K75))</f>
        <v>1</v>
      </c>
      <c r="W75" s="26">
        <f t="shared" ref="W75:W86" si="37">IF((MEDIAN(I75:K75)=0),"",MEDIAN(I75:K75))</f>
        <v>3</v>
      </c>
      <c r="X75" s="26">
        <f t="shared" ref="X75:X86" si="38">IF((MAX(I75:K75)=0),"",MAX(I75:K75))</f>
        <v>4</v>
      </c>
      <c r="Y75" s="6" t="str">
        <f t="shared" ref="Y75:Y86" si="39">IF((LEN(L75)=0),"",L75)</f>
        <v/>
      </c>
      <c r="Z75" s="18">
        <f t="shared" ref="Z75:Z86" si="40">IF((SUM(V75:Y75)&gt;0),SUM(V75:Y75),"")</f>
        <v>8</v>
      </c>
      <c r="AA75" s="43" t="str">
        <f t="shared" ref="AA75:AA86" si="41">IF((LEN(Z75)&gt;0),IF((Z75&gt;AG75),"L","W"),"")</f>
        <v>W</v>
      </c>
      <c r="AB75" s="21" t="str">
        <f>Rotation!J75</f>
        <v>Lake Forest HS</v>
      </c>
      <c r="AC75" s="26">
        <f t="shared" ref="AC75:AC86" si="42">IF((MIN(O75:Q75)=0),"",MIN(O75:Q75))</f>
        <v>2</v>
      </c>
      <c r="AD75" s="26">
        <f t="shared" ref="AD75:AD86" si="43">IF((MEDIAN(O75:Q75)=0),"",MEDIAN(O75:Q75))</f>
        <v>5</v>
      </c>
      <c r="AE75" s="26">
        <f t="shared" ref="AE75:AE86" si="44">IF((MAX(O75:Q75)=0),"",MAX(O75:Q75))</f>
        <v>6</v>
      </c>
      <c r="AF75" s="6" t="str">
        <f t="shared" ref="AF75:AF86" si="45">IF((LEN(R75)=0),"",R75)</f>
        <v/>
      </c>
      <c r="AG75" s="18">
        <f t="shared" ref="AG75:AG86" si="46">IF((SUM(AC75:AF75)&gt;0),SUM(AC75:AF75),"")</f>
        <v>13</v>
      </c>
      <c r="AH75" s="18" t="str">
        <f t="shared" ref="AH75:AH86" si="47">IF((LEN(AG75)&gt;0),IF((AG75&gt;Z75),"L","W"),"")</f>
        <v>L</v>
      </c>
      <c r="AI75" s="22"/>
    </row>
    <row r="76" spans="1:35" ht="14.25" customHeight="1">
      <c r="A76" s="26" t="str">
        <f>Rotation!A76</f>
        <v>QT2</v>
      </c>
      <c r="B76" s="7">
        <v>22</v>
      </c>
      <c r="C76" s="36">
        <v>19</v>
      </c>
      <c r="D76" s="36">
        <v>20</v>
      </c>
      <c r="E76" s="36">
        <v>21</v>
      </c>
      <c r="F76" s="36">
        <v>23</v>
      </c>
      <c r="G76" s="36">
        <v>24</v>
      </c>
      <c r="H76" s="34"/>
      <c r="I76" s="26">
        <f>IF(ISERROR(MATCH(Rotation!E76,$B76:$G76,0)),"",INDEX($B$3:$G$3,1,MATCH(Rotation!E76,$B76:$G76,0)))</f>
        <v>1</v>
      </c>
      <c r="J76" s="26">
        <f>IF(ISERROR(MATCH(Rotation!F76,$B76:$G76,0)),"",INDEX($B$3:$G$3,1,MATCH(Rotation!F76,$B76:$G76,0)))</f>
        <v>5</v>
      </c>
      <c r="K76" s="26">
        <f>IF(ISERROR(MATCH(Rotation!G76,$B76:$G76,0)),"",INDEX($B$3:$G$3,1,MATCH(Rotation!G76,$B76:$G76,0)))</f>
        <v>6</v>
      </c>
      <c r="L76" s="7"/>
      <c r="M76" s="18">
        <f t="shared" si="34"/>
        <v>12</v>
      </c>
      <c r="N76" s="34"/>
      <c r="O76" s="26">
        <f>IF(ISERROR(MATCH(Rotation!L76,$B76:$G76,0)),"",INDEX($B$3:$G$3,1,MATCH(Rotation!L76,$B76:$G76,0)))</f>
        <v>2</v>
      </c>
      <c r="P76" s="26">
        <f>IF(ISERROR(MATCH(Rotation!M76,$B76:$G76,0)),"",INDEX($B$3:$G$3,1,MATCH(Rotation!M76,$B76:$G76,0)))</f>
        <v>3</v>
      </c>
      <c r="Q76" s="26">
        <f>IF(ISERROR(MATCH(Rotation!N76,$B76:$G76,0)),"",INDEX($B$3:$G$3,1,MATCH(Rotation!N76,$B76:$G76,0)))</f>
        <v>4</v>
      </c>
      <c r="R76" s="7"/>
      <c r="S76" s="18">
        <f t="shared" si="35"/>
        <v>9</v>
      </c>
      <c r="T76" s="34"/>
      <c r="U76" s="21" t="str">
        <f>Rotation!C76</f>
        <v>Lake Forest HS</v>
      </c>
      <c r="V76" s="26">
        <f t="shared" si="36"/>
        <v>1</v>
      </c>
      <c r="W76" s="26">
        <f t="shared" si="37"/>
        <v>5</v>
      </c>
      <c r="X76" s="26">
        <f t="shared" si="38"/>
        <v>6</v>
      </c>
      <c r="Y76" s="6" t="str">
        <f t="shared" si="39"/>
        <v/>
      </c>
      <c r="Z76" s="18">
        <f t="shared" si="40"/>
        <v>12</v>
      </c>
      <c r="AA76" s="43" t="str">
        <f t="shared" si="41"/>
        <v>L</v>
      </c>
      <c r="AB76" s="21" t="str">
        <f>Rotation!J76</f>
        <v>St Thomas Aquinas HS</v>
      </c>
      <c r="AC76" s="26">
        <f t="shared" si="42"/>
        <v>2</v>
      </c>
      <c r="AD76" s="26">
        <f t="shared" si="43"/>
        <v>3</v>
      </c>
      <c r="AE76" s="26">
        <f t="shared" si="44"/>
        <v>4</v>
      </c>
      <c r="AF76" s="6" t="str">
        <f t="shared" si="45"/>
        <v/>
      </c>
      <c r="AG76" s="18">
        <f t="shared" si="46"/>
        <v>9</v>
      </c>
      <c r="AH76" s="18" t="str">
        <f t="shared" si="47"/>
        <v>W</v>
      </c>
      <c r="AI76" s="22"/>
    </row>
    <row r="77" spans="1:35" ht="14.25" hidden="1" customHeight="1">
      <c r="A77" s="26" t="str">
        <f>Rotation!A77</f>
        <v>QT3</v>
      </c>
      <c r="B77" s="7"/>
      <c r="C77" s="36"/>
      <c r="D77" s="36"/>
      <c r="E77" s="36"/>
      <c r="F77" s="36"/>
      <c r="G77" s="36"/>
      <c r="H77" s="34"/>
      <c r="I77" s="26" t="str">
        <f>IF(ISERROR(MATCH(Rotation!E77,$B77:$G77,0)),"",INDEX($B$3:$G$3,1,MATCH(Rotation!E77,$B77:$G77,0)))</f>
        <v/>
      </c>
      <c r="J77" s="26" t="str">
        <f>IF(ISERROR(MATCH(Rotation!F77,$B77:$G77,0)),"",INDEX($B$3:$G$3,1,MATCH(Rotation!F77,$B77:$G77,0)))</f>
        <v/>
      </c>
      <c r="K77" s="26" t="str">
        <f>IF(ISERROR(MATCH(Rotation!G77,$B77:$G77,0)),"",INDEX($B$3:$G$3,1,MATCH(Rotation!G77,$B77:$G77,0)))</f>
        <v/>
      </c>
      <c r="L77" s="7"/>
      <c r="M77" s="18" t="str">
        <f t="shared" si="34"/>
        <v/>
      </c>
      <c r="N77" s="34"/>
      <c r="O77" s="26" t="str">
        <f>IF(ISERROR(MATCH(Rotation!L77,$B77:$G77,0)),"",INDEX($B$3:$G$3,1,MATCH(Rotation!L77,$B77:$G77,0)))</f>
        <v/>
      </c>
      <c r="P77" s="26" t="str">
        <f>IF(ISERROR(MATCH(Rotation!M77,$B77:$G77,0)),"",INDEX($B$3:$G$3,1,MATCH(Rotation!M77,$B77:$G77,0)))</f>
        <v/>
      </c>
      <c r="Q77" s="26" t="str">
        <f>IF(ISERROR(MATCH(Rotation!N77,$B77:$G77,0)),"",INDEX($B$3:$G$3,1,MATCH(Rotation!N77,$B77:$G77,0)))</f>
        <v/>
      </c>
      <c r="R77" s="7"/>
      <c r="S77" s="18" t="str">
        <f t="shared" si="35"/>
        <v/>
      </c>
      <c r="T77" s="34"/>
      <c r="U77" s="21" t="e">
        <f>Rotation!C77</f>
        <v>#N/A</v>
      </c>
      <c r="V77" s="26" t="str">
        <f t="shared" si="36"/>
        <v/>
      </c>
      <c r="W77" s="26" t="e">
        <f t="shared" si="37"/>
        <v>#NUM!</v>
      </c>
      <c r="X77" s="26" t="str">
        <f t="shared" si="38"/>
        <v/>
      </c>
      <c r="Y77" s="6" t="str">
        <f t="shared" si="39"/>
        <v/>
      </c>
      <c r="Z77" s="18" t="e">
        <f t="shared" si="40"/>
        <v>#NUM!</v>
      </c>
      <c r="AA77" s="43" t="e">
        <f t="shared" si="41"/>
        <v>#NUM!</v>
      </c>
      <c r="AB77" s="21" t="e">
        <f>Rotation!J77</f>
        <v>#N/A</v>
      </c>
      <c r="AC77" s="26" t="str">
        <f t="shared" si="42"/>
        <v/>
      </c>
      <c r="AD77" s="26" t="e">
        <f t="shared" si="43"/>
        <v>#NUM!</v>
      </c>
      <c r="AE77" s="26" t="str">
        <f t="shared" si="44"/>
        <v/>
      </c>
      <c r="AF77" s="6" t="str">
        <f t="shared" si="45"/>
        <v/>
      </c>
      <c r="AG77" s="18" t="e">
        <f t="shared" si="46"/>
        <v>#NUM!</v>
      </c>
      <c r="AH77" s="18" t="e">
        <f t="shared" si="47"/>
        <v>#NUM!</v>
      </c>
      <c r="AI77" s="22"/>
    </row>
    <row r="78" spans="1:35" ht="14.25" hidden="1" customHeight="1">
      <c r="A78" s="26" t="str">
        <f>Rotation!A78</f>
        <v>QT4</v>
      </c>
      <c r="B78" s="7"/>
      <c r="C78" s="36"/>
      <c r="D78" s="36"/>
      <c r="E78" s="36"/>
      <c r="F78" s="36"/>
      <c r="G78" s="36"/>
      <c r="H78" s="34"/>
      <c r="I78" s="26" t="str">
        <f>IF(ISERROR(MATCH(Rotation!E78,$B78:$G78,0)),"",INDEX($B$3:$G$3,1,MATCH(Rotation!E78,$B78:$G78,0)))</f>
        <v/>
      </c>
      <c r="J78" s="26" t="str">
        <f>IF(ISERROR(MATCH(Rotation!F78,$B78:$G78,0)),"",INDEX($B$3:$G$3,1,MATCH(Rotation!F78,$B78:$G78,0)))</f>
        <v/>
      </c>
      <c r="K78" s="26" t="str">
        <f>IF(ISERROR(MATCH(Rotation!G78,$B78:$G78,0)),"",INDEX($B$3:$G$3,1,MATCH(Rotation!G78,$B78:$G78,0)))</f>
        <v/>
      </c>
      <c r="L78" s="7"/>
      <c r="M78" s="18" t="str">
        <f t="shared" si="34"/>
        <v/>
      </c>
      <c r="N78" s="34"/>
      <c r="O78" s="26" t="str">
        <f>IF(ISERROR(MATCH(Rotation!L78,$B78:$G78,0)),"",INDEX($B$3:$G$3,1,MATCH(Rotation!L78,$B78:$G78,0)))</f>
        <v/>
      </c>
      <c r="P78" s="26" t="str">
        <f>IF(ISERROR(MATCH(Rotation!M78,$B78:$G78,0)),"",INDEX($B$3:$G$3,1,MATCH(Rotation!M78,$B78:$G78,0)))</f>
        <v/>
      </c>
      <c r="Q78" s="26" t="str">
        <f>IF(ISERROR(MATCH(Rotation!N78,$B78:$G78,0)),"",INDEX($B$3:$G$3,1,MATCH(Rotation!N78,$B78:$G78,0)))</f>
        <v/>
      </c>
      <c r="R78" s="7"/>
      <c r="S78" s="18" t="str">
        <f t="shared" si="35"/>
        <v/>
      </c>
      <c r="T78" s="34"/>
      <c r="U78" s="21" t="e">
        <f>Rotation!C78</f>
        <v>#N/A</v>
      </c>
      <c r="V78" s="26" t="str">
        <f t="shared" si="36"/>
        <v/>
      </c>
      <c r="W78" s="26" t="e">
        <f t="shared" si="37"/>
        <v>#NUM!</v>
      </c>
      <c r="X78" s="26" t="str">
        <f t="shared" si="38"/>
        <v/>
      </c>
      <c r="Y78" s="6" t="str">
        <f t="shared" si="39"/>
        <v/>
      </c>
      <c r="Z78" s="18" t="e">
        <f t="shared" si="40"/>
        <v>#NUM!</v>
      </c>
      <c r="AA78" s="43" t="e">
        <f t="shared" si="41"/>
        <v>#NUM!</v>
      </c>
      <c r="AB78" s="21" t="e">
        <f>Rotation!J78</f>
        <v>#N/A</v>
      </c>
      <c r="AC78" s="26" t="str">
        <f t="shared" si="42"/>
        <v/>
      </c>
      <c r="AD78" s="26" t="e">
        <f t="shared" si="43"/>
        <v>#NUM!</v>
      </c>
      <c r="AE78" s="26" t="str">
        <f t="shared" si="44"/>
        <v/>
      </c>
      <c r="AF78" s="6" t="str">
        <f t="shared" si="45"/>
        <v/>
      </c>
      <c r="AG78" s="18" t="e">
        <f t="shared" si="46"/>
        <v>#NUM!</v>
      </c>
      <c r="AH78" s="18" t="e">
        <f t="shared" si="47"/>
        <v>#NUM!</v>
      </c>
      <c r="AI78" s="22"/>
    </row>
    <row r="79" spans="1:35" ht="14.25" hidden="1" customHeight="1">
      <c r="A79" s="26" t="str">
        <f>Rotation!A79</f>
        <v>QT5</v>
      </c>
      <c r="B79" s="7"/>
      <c r="C79" s="36"/>
      <c r="D79" s="36"/>
      <c r="E79" s="36"/>
      <c r="F79" s="36"/>
      <c r="G79" s="36"/>
      <c r="H79" s="34"/>
      <c r="I79" s="26" t="str">
        <f>IF(ISERROR(MATCH(Rotation!E79,$B79:$G79,0)),"",INDEX($B$3:$G$3,1,MATCH(Rotation!E79,$B79:$G79,0)))</f>
        <v/>
      </c>
      <c r="J79" s="26" t="str">
        <f>IF(ISERROR(MATCH(Rotation!F79,$B79:$G79,0)),"",INDEX($B$3:$G$3,1,MATCH(Rotation!F79,$B79:$G79,0)))</f>
        <v/>
      </c>
      <c r="K79" s="26" t="str">
        <f>IF(ISERROR(MATCH(Rotation!G79,$B79:$G79,0)),"",INDEX($B$3:$G$3,1,MATCH(Rotation!G79,$B79:$G79,0)))</f>
        <v/>
      </c>
      <c r="L79" s="7"/>
      <c r="M79" s="18" t="str">
        <f t="shared" si="34"/>
        <v/>
      </c>
      <c r="N79" s="34"/>
      <c r="O79" s="26" t="str">
        <f>IF(ISERROR(MATCH(Rotation!L79,$B79:$G79,0)),"",INDEX($B$3:$G$3,1,MATCH(Rotation!L79,$B79:$G79,0)))</f>
        <v/>
      </c>
      <c r="P79" s="26" t="str">
        <f>IF(ISERROR(MATCH(Rotation!M79,$B79:$G79,0)),"",INDEX($B$3:$G$3,1,MATCH(Rotation!M79,$B79:$G79,0)))</f>
        <v/>
      </c>
      <c r="Q79" s="26" t="str">
        <f>IF(ISERROR(MATCH(Rotation!N79,$B79:$G79,0)),"",INDEX($B$3:$G$3,1,MATCH(Rotation!N79,$B79:$G79,0)))</f>
        <v/>
      </c>
      <c r="R79" s="7"/>
      <c r="S79" s="18" t="str">
        <f t="shared" si="35"/>
        <v/>
      </c>
      <c r="T79" s="34"/>
      <c r="U79" s="21" t="e">
        <f>Rotation!C79</f>
        <v>#N/A</v>
      </c>
      <c r="V79" s="26" t="str">
        <f t="shared" si="36"/>
        <v/>
      </c>
      <c r="W79" s="26" t="e">
        <f t="shared" si="37"/>
        <v>#NUM!</v>
      </c>
      <c r="X79" s="26" t="str">
        <f t="shared" si="38"/>
        <v/>
      </c>
      <c r="Y79" s="6" t="str">
        <f t="shared" si="39"/>
        <v/>
      </c>
      <c r="Z79" s="18" t="e">
        <f t="shared" si="40"/>
        <v>#NUM!</v>
      </c>
      <c r="AA79" s="43" t="e">
        <f t="shared" si="41"/>
        <v>#NUM!</v>
      </c>
      <c r="AB79" s="21" t="e">
        <f>Rotation!J79</f>
        <v>#N/A</v>
      </c>
      <c r="AC79" s="26" t="str">
        <f t="shared" si="42"/>
        <v/>
      </c>
      <c r="AD79" s="26" t="e">
        <f t="shared" si="43"/>
        <v>#NUM!</v>
      </c>
      <c r="AE79" s="26" t="str">
        <f t="shared" si="44"/>
        <v/>
      </c>
      <c r="AF79" s="6" t="str">
        <f t="shared" si="45"/>
        <v/>
      </c>
      <c r="AG79" s="18" t="e">
        <f t="shared" si="46"/>
        <v>#NUM!</v>
      </c>
      <c r="AH79" s="18" t="e">
        <f t="shared" si="47"/>
        <v>#NUM!</v>
      </c>
      <c r="AI79" s="22"/>
    </row>
    <row r="80" spans="1:35" ht="14.25" hidden="1" customHeight="1">
      <c r="A80" s="26" t="str">
        <f>Rotation!A80</f>
        <v>QT6</v>
      </c>
      <c r="B80" s="7"/>
      <c r="C80" s="36"/>
      <c r="D80" s="36"/>
      <c r="E80" s="36"/>
      <c r="F80" s="36"/>
      <c r="G80" s="36"/>
      <c r="H80" s="34"/>
      <c r="I80" s="26" t="str">
        <f>IF(ISERROR(MATCH(Rotation!E80,$B80:$G80,0)),"",INDEX($B$3:$G$3,1,MATCH(Rotation!E80,$B80:$G80,0)))</f>
        <v/>
      </c>
      <c r="J80" s="26" t="str">
        <f>IF(ISERROR(MATCH(Rotation!F80,$B80:$G80,0)),"",INDEX($B$3:$G$3,1,MATCH(Rotation!F80,$B80:$G80,0)))</f>
        <v/>
      </c>
      <c r="K80" s="26" t="str">
        <f>IF(ISERROR(MATCH(Rotation!G80,$B80:$G80,0)),"",INDEX($B$3:$G$3,1,MATCH(Rotation!G80,$B80:$G80,0)))</f>
        <v/>
      </c>
      <c r="L80" s="7"/>
      <c r="M80" s="18" t="str">
        <f t="shared" si="34"/>
        <v/>
      </c>
      <c r="N80" s="34"/>
      <c r="O80" s="26" t="str">
        <f>IF(ISERROR(MATCH(Rotation!L80,$B80:$G80,0)),"",INDEX($B$3:$G$3,1,MATCH(Rotation!L80,$B80:$G80,0)))</f>
        <v/>
      </c>
      <c r="P80" s="26" t="str">
        <f>IF(ISERROR(MATCH(Rotation!M80,$B80:$G80,0)),"",INDEX($B$3:$G$3,1,MATCH(Rotation!M80,$B80:$G80,0)))</f>
        <v/>
      </c>
      <c r="Q80" s="26" t="str">
        <f>IF(ISERROR(MATCH(Rotation!N80,$B80:$G80,0)),"",INDEX($B$3:$G$3,1,MATCH(Rotation!N80,$B80:$G80,0)))</f>
        <v/>
      </c>
      <c r="R80" s="7"/>
      <c r="S80" s="18" t="str">
        <f t="shared" si="35"/>
        <v/>
      </c>
      <c r="T80" s="34"/>
      <c r="U80" s="21" t="e">
        <f>Rotation!C80</f>
        <v>#N/A</v>
      </c>
      <c r="V80" s="26" t="str">
        <f t="shared" si="36"/>
        <v/>
      </c>
      <c r="W80" s="26" t="e">
        <f t="shared" si="37"/>
        <v>#NUM!</v>
      </c>
      <c r="X80" s="26" t="str">
        <f t="shared" si="38"/>
        <v/>
      </c>
      <c r="Y80" s="6" t="str">
        <f t="shared" si="39"/>
        <v/>
      </c>
      <c r="Z80" s="18" t="e">
        <f t="shared" si="40"/>
        <v>#NUM!</v>
      </c>
      <c r="AA80" s="43" t="e">
        <f t="shared" si="41"/>
        <v>#NUM!</v>
      </c>
      <c r="AB80" s="21" t="e">
        <f>Rotation!J80</f>
        <v>#N/A</v>
      </c>
      <c r="AC80" s="26" t="str">
        <f t="shared" si="42"/>
        <v/>
      </c>
      <c r="AD80" s="26" t="e">
        <f t="shared" si="43"/>
        <v>#NUM!</v>
      </c>
      <c r="AE80" s="26" t="str">
        <f t="shared" si="44"/>
        <v/>
      </c>
      <c r="AF80" s="6" t="str">
        <f t="shared" si="45"/>
        <v/>
      </c>
      <c r="AG80" s="18" t="e">
        <f t="shared" si="46"/>
        <v>#NUM!</v>
      </c>
      <c r="AH80" s="18" t="e">
        <f t="shared" si="47"/>
        <v>#NUM!</v>
      </c>
      <c r="AI80" s="22"/>
    </row>
    <row r="81" spans="1:35" ht="14.25" hidden="1" customHeight="1">
      <c r="A81" s="26" t="str">
        <f>Rotation!A81</f>
        <v>QT7</v>
      </c>
      <c r="B81" s="7"/>
      <c r="C81" s="36"/>
      <c r="D81" s="36"/>
      <c r="E81" s="36"/>
      <c r="F81" s="36"/>
      <c r="G81" s="36"/>
      <c r="H81" s="34"/>
      <c r="I81" s="26" t="str">
        <f>IF(ISERROR(MATCH(Rotation!E81,$B81:$G81,0)),"",INDEX($B$3:$G$3,1,MATCH(Rotation!E81,$B81:$G81,0)))</f>
        <v/>
      </c>
      <c r="J81" s="26" t="str">
        <f>IF(ISERROR(MATCH(Rotation!F81,$B81:$G81,0)),"",INDEX($B$3:$G$3,1,MATCH(Rotation!F81,$B81:$G81,0)))</f>
        <v/>
      </c>
      <c r="K81" s="26" t="str">
        <f>IF(ISERROR(MATCH(Rotation!G81,$B81:$G81,0)),"",INDEX($B$3:$G$3,1,MATCH(Rotation!G81,$B81:$G81,0)))</f>
        <v/>
      </c>
      <c r="L81" s="7"/>
      <c r="M81" s="18" t="str">
        <f t="shared" si="34"/>
        <v/>
      </c>
      <c r="N81" s="34"/>
      <c r="O81" s="26" t="str">
        <f>IF(ISERROR(MATCH(Rotation!L81,$B81:$G81,0)),"",INDEX($B$3:$G$3,1,MATCH(Rotation!L81,$B81:$G81,0)))</f>
        <v/>
      </c>
      <c r="P81" s="26" t="str">
        <f>IF(ISERROR(MATCH(Rotation!M81,$B81:$G81,0)),"",INDEX($B$3:$G$3,1,MATCH(Rotation!M81,$B81:$G81,0)))</f>
        <v/>
      </c>
      <c r="Q81" s="26" t="str">
        <f>IF(ISERROR(MATCH(Rotation!N81,$B81:$G81,0)),"",INDEX($B$3:$G$3,1,MATCH(Rotation!N81,$B81:$G81,0)))</f>
        <v/>
      </c>
      <c r="R81" s="7"/>
      <c r="S81" s="18" t="str">
        <f t="shared" si="35"/>
        <v/>
      </c>
      <c r="T81" s="34"/>
      <c r="U81" s="21" t="e">
        <f>Rotation!C81</f>
        <v>#N/A</v>
      </c>
      <c r="V81" s="26" t="str">
        <f t="shared" si="36"/>
        <v/>
      </c>
      <c r="W81" s="26" t="e">
        <f t="shared" si="37"/>
        <v>#NUM!</v>
      </c>
      <c r="X81" s="26" t="str">
        <f t="shared" si="38"/>
        <v/>
      </c>
      <c r="Y81" s="6" t="str">
        <f t="shared" si="39"/>
        <v/>
      </c>
      <c r="Z81" s="18" t="e">
        <f t="shared" si="40"/>
        <v>#NUM!</v>
      </c>
      <c r="AA81" s="43" t="e">
        <f t="shared" si="41"/>
        <v>#NUM!</v>
      </c>
      <c r="AB81" s="21" t="e">
        <f>Rotation!J81</f>
        <v>#N/A</v>
      </c>
      <c r="AC81" s="26" t="str">
        <f t="shared" si="42"/>
        <v/>
      </c>
      <c r="AD81" s="26" t="e">
        <f t="shared" si="43"/>
        <v>#NUM!</v>
      </c>
      <c r="AE81" s="26" t="str">
        <f t="shared" si="44"/>
        <v/>
      </c>
      <c r="AF81" s="6" t="str">
        <f t="shared" si="45"/>
        <v/>
      </c>
      <c r="AG81" s="18" t="e">
        <f t="shared" si="46"/>
        <v>#NUM!</v>
      </c>
      <c r="AH81" s="18" t="e">
        <f t="shared" si="47"/>
        <v>#NUM!</v>
      </c>
      <c r="AI81" s="22"/>
    </row>
    <row r="82" spans="1:35" ht="14.25" hidden="1" customHeight="1">
      <c r="A82" s="26" t="str">
        <f>Rotation!A82</f>
        <v>QT8</v>
      </c>
      <c r="B82" s="7"/>
      <c r="C82" s="36"/>
      <c r="D82" s="36"/>
      <c r="E82" s="36"/>
      <c r="F82" s="36"/>
      <c r="G82" s="36"/>
      <c r="H82" s="34"/>
      <c r="I82" s="26" t="str">
        <f>IF(ISERROR(MATCH(Rotation!E82,$B82:$G82,0)),"",INDEX($B$3:$G$3,1,MATCH(Rotation!E82,$B82:$G82,0)))</f>
        <v/>
      </c>
      <c r="J82" s="26" t="str">
        <f>IF(ISERROR(MATCH(Rotation!F82,$B82:$G82,0)),"",INDEX($B$3:$G$3,1,MATCH(Rotation!F82,$B82:$G82,0)))</f>
        <v/>
      </c>
      <c r="K82" s="26" t="str">
        <f>IF(ISERROR(MATCH(Rotation!G82,$B82:$G82,0)),"",INDEX($B$3:$G$3,1,MATCH(Rotation!G82,$B82:$G82,0)))</f>
        <v/>
      </c>
      <c r="L82" s="7"/>
      <c r="M82" s="18" t="str">
        <f t="shared" si="34"/>
        <v/>
      </c>
      <c r="N82" s="34"/>
      <c r="O82" s="26" t="str">
        <f>IF(ISERROR(MATCH(Rotation!L82,$B82:$G82,0)),"",INDEX($B$3:$G$3,1,MATCH(Rotation!L82,$B82:$G82,0)))</f>
        <v/>
      </c>
      <c r="P82" s="26" t="str">
        <f>IF(ISERROR(MATCH(Rotation!M82,$B82:$G82,0)),"",INDEX($B$3:$G$3,1,MATCH(Rotation!M82,$B82:$G82,0)))</f>
        <v/>
      </c>
      <c r="Q82" s="26" t="str">
        <f>IF(ISERROR(MATCH(Rotation!N82,$B82:$G82,0)),"",INDEX($B$3:$G$3,1,MATCH(Rotation!N82,$B82:$G82,0)))</f>
        <v/>
      </c>
      <c r="R82" s="7"/>
      <c r="S82" s="18" t="str">
        <f t="shared" si="35"/>
        <v/>
      </c>
      <c r="T82" s="34"/>
      <c r="U82" s="21" t="e">
        <f>Rotation!C82</f>
        <v>#N/A</v>
      </c>
      <c r="V82" s="26" t="str">
        <f t="shared" si="36"/>
        <v/>
      </c>
      <c r="W82" s="26" t="e">
        <f t="shared" si="37"/>
        <v>#NUM!</v>
      </c>
      <c r="X82" s="26" t="str">
        <f t="shared" si="38"/>
        <v/>
      </c>
      <c r="Y82" s="6" t="str">
        <f t="shared" si="39"/>
        <v/>
      </c>
      <c r="Z82" s="18" t="e">
        <f t="shared" si="40"/>
        <v>#NUM!</v>
      </c>
      <c r="AA82" s="43" t="e">
        <f t="shared" si="41"/>
        <v>#NUM!</v>
      </c>
      <c r="AB82" s="21" t="e">
        <f>Rotation!J82</f>
        <v>#N/A</v>
      </c>
      <c r="AC82" s="26" t="str">
        <f t="shared" si="42"/>
        <v/>
      </c>
      <c r="AD82" s="26" t="e">
        <f t="shared" si="43"/>
        <v>#NUM!</v>
      </c>
      <c r="AE82" s="26" t="str">
        <f t="shared" si="44"/>
        <v/>
      </c>
      <c r="AF82" s="6" t="str">
        <f t="shared" si="45"/>
        <v/>
      </c>
      <c r="AG82" s="18" t="e">
        <f t="shared" si="46"/>
        <v>#NUM!</v>
      </c>
      <c r="AH82" s="18" t="e">
        <f t="shared" si="47"/>
        <v>#NUM!</v>
      </c>
      <c r="AI82" s="22"/>
    </row>
    <row r="83" spans="1:35" ht="14.25" hidden="1" customHeight="1">
      <c r="A83" s="26" t="str">
        <f>Rotation!A83</f>
        <v>QT9</v>
      </c>
      <c r="B83" s="7"/>
      <c r="C83" s="36"/>
      <c r="D83" s="36"/>
      <c r="E83" s="36"/>
      <c r="F83" s="36"/>
      <c r="G83" s="36"/>
      <c r="H83" s="34"/>
      <c r="I83" s="26" t="str">
        <f>IF(ISERROR(MATCH(Rotation!E83,$B83:$G83,0)),"",INDEX($B$3:$G$3,1,MATCH(Rotation!E83,$B83:$G83,0)))</f>
        <v/>
      </c>
      <c r="J83" s="26" t="str">
        <f>IF(ISERROR(MATCH(Rotation!F83,$B83:$G83,0)),"",INDEX($B$3:$G$3,1,MATCH(Rotation!F83,$B83:$G83,0)))</f>
        <v/>
      </c>
      <c r="K83" s="26" t="str">
        <f>IF(ISERROR(MATCH(Rotation!G83,$B83:$G83,0)),"",INDEX($B$3:$G$3,1,MATCH(Rotation!G83,$B83:$G83,0)))</f>
        <v/>
      </c>
      <c r="L83" s="7"/>
      <c r="M83" s="18" t="str">
        <f t="shared" si="34"/>
        <v/>
      </c>
      <c r="N83" s="34"/>
      <c r="O83" s="26" t="str">
        <f>IF(ISERROR(MATCH(Rotation!L83,$B83:$G83,0)),"",INDEX($B$3:$G$3,1,MATCH(Rotation!L83,$B83:$G83,0)))</f>
        <v/>
      </c>
      <c r="P83" s="26" t="str">
        <f>IF(ISERROR(MATCH(Rotation!M83,$B83:$G83,0)),"",INDEX($B$3:$G$3,1,MATCH(Rotation!M83,$B83:$G83,0)))</f>
        <v/>
      </c>
      <c r="Q83" s="26" t="str">
        <f>IF(ISERROR(MATCH(Rotation!N83,$B83:$G83,0)),"",INDEX($B$3:$G$3,1,MATCH(Rotation!N83,$B83:$G83,0)))</f>
        <v/>
      </c>
      <c r="R83" s="7"/>
      <c r="S83" s="18" t="str">
        <f t="shared" si="35"/>
        <v/>
      </c>
      <c r="T83" s="34"/>
      <c r="U83" s="21" t="e">
        <f>Rotation!C83</f>
        <v>#N/A</v>
      </c>
      <c r="V83" s="26" t="str">
        <f t="shared" si="36"/>
        <v/>
      </c>
      <c r="W83" s="26" t="e">
        <f t="shared" si="37"/>
        <v>#NUM!</v>
      </c>
      <c r="X83" s="26" t="str">
        <f t="shared" si="38"/>
        <v/>
      </c>
      <c r="Y83" s="6" t="str">
        <f t="shared" si="39"/>
        <v/>
      </c>
      <c r="Z83" s="18" t="e">
        <f t="shared" si="40"/>
        <v>#NUM!</v>
      </c>
      <c r="AA83" s="43" t="e">
        <f t="shared" si="41"/>
        <v>#NUM!</v>
      </c>
      <c r="AB83" s="21" t="e">
        <f>Rotation!J83</f>
        <v>#N/A</v>
      </c>
      <c r="AC83" s="26" t="str">
        <f t="shared" si="42"/>
        <v/>
      </c>
      <c r="AD83" s="26" t="e">
        <f t="shared" si="43"/>
        <v>#NUM!</v>
      </c>
      <c r="AE83" s="26" t="str">
        <f t="shared" si="44"/>
        <v/>
      </c>
      <c r="AF83" s="6" t="str">
        <f t="shared" si="45"/>
        <v/>
      </c>
      <c r="AG83" s="18" t="e">
        <f t="shared" si="46"/>
        <v>#NUM!</v>
      </c>
      <c r="AH83" s="18" t="e">
        <f t="shared" si="47"/>
        <v>#NUM!</v>
      </c>
      <c r="AI83" s="22"/>
    </row>
    <row r="84" spans="1:35" ht="14.25" hidden="1" customHeight="1">
      <c r="A84" s="26" t="str">
        <f>Rotation!A84</f>
        <v>QT10</v>
      </c>
      <c r="B84" s="7"/>
      <c r="C84" s="36"/>
      <c r="D84" s="36"/>
      <c r="E84" s="36"/>
      <c r="F84" s="36"/>
      <c r="G84" s="36"/>
      <c r="H84" s="34"/>
      <c r="I84" s="26" t="str">
        <f>IF(ISERROR(MATCH(Rotation!E84,$B84:$G84,0)),"",INDEX($B$3:$G$3,1,MATCH(Rotation!E84,$B84:$G84,0)))</f>
        <v/>
      </c>
      <c r="J84" s="26" t="str">
        <f>IF(ISERROR(MATCH(Rotation!F84,$B84:$G84,0)),"",INDEX($B$3:$G$3,1,MATCH(Rotation!F84,$B84:$G84,0)))</f>
        <v/>
      </c>
      <c r="K84" s="26" t="str">
        <f>IF(ISERROR(MATCH(Rotation!G84,$B84:$G84,0)),"",INDEX($B$3:$G$3,1,MATCH(Rotation!G84,$B84:$G84,0)))</f>
        <v/>
      </c>
      <c r="L84" s="7"/>
      <c r="M84" s="18" t="str">
        <f t="shared" si="34"/>
        <v/>
      </c>
      <c r="N84" s="34"/>
      <c r="O84" s="26" t="str">
        <f>IF(ISERROR(MATCH(Rotation!L84,$B84:$G84,0)),"",INDEX($B$3:$G$3,1,MATCH(Rotation!L84,$B84:$G84,0)))</f>
        <v/>
      </c>
      <c r="P84" s="26" t="str">
        <f>IF(ISERROR(MATCH(Rotation!M84,$B84:$G84,0)),"",INDEX($B$3:$G$3,1,MATCH(Rotation!M84,$B84:$G84,0)))</f>
        <v/>
      </c>
      <c r="Q84" s="26" t="str">
        <f>IF(ISERROR(MATCH(Rotation!N84,$B84:$G84,0)),"",INDEX($B$3:$G$3,1,MATCH(Rotation!N84,$B84:$G84,0)))</f>
        <v/>
      </c>
      <c r="R84" s="7"/>
      <c r="S84" s="18" t="str">
        <f t="shared" si="35"/>
        <v/>
      </c>
      <c r="T84" s="34"/>
      <c r="U84" s="21" t="e">
        <f>Rotation!C84</f>
        <v>#N/A</v>
      </c>
      <c r="V84" s="26" t="str">
        <f t="shared" si="36"/>
        <v/>
      </c>
      <c r="W84" s="26" t="e">
        <f t="shared" si="37"/>
        <v>#NUM!</v>
      </c>
      <c r="X84" s="26" t="str">
        <f t="shared" si="38"/>
        <v/>
      </c>
      <c r="Y84" s="6" t="str">
        <f t="shared" si="39"/>
        <v/>
      </c>
      <c r="Z84" s="18" t="e">
        <f t="shared" si="40"/>
        <v>#NUM!</v>
      </c>
      <c r="AA84" s="43" t="e">
        <f t="shared" si="41"/>
        <v>#NUM!</v>
      </c>
      <c r="AB84" s="21" t="e">
        <f>Rotation!J84</f>
        <v>#N/A</v>
      </c>
      <c r="AC84" s="26" t="str">
        <f t="shared" si="42"/>
        <v/>
      </c>
      <c r="AD84" s="26" t="e">
        <f t="shared" si="43"/>
        <v>#NUM!</v>
      </c>
      <c r="AE84" s="26" t="str">
        <f t="shared" si="44"/>
        <v/>
      </c>
      <c r="AF84" s="6" t="str">
        <f t="shared" si="45"/>
        <v/>
      </c>
      <c r="AG84" s="18" t="e">
        <f t="shared" si="46"/>
        <v>#NUM!</v>
      </c>
      <c r="AH84" s="18" t="e">
        <f t="shared" si="47"/>
        <v>#NUM!</v>
      </c>
      <c r="AI84" s="22"/>
    </row>
    <row r="85" spans="1:35" ht="14.25" hidden="1" customHeight="1">
      <c r="A85" s="26" t="str">
        <f>Rotation!A85</f>
        <v>QT11</v>
      </c>
      <c r="B85" s="7"/>
      <c r="C85" s="36"/>
      <c r="D85" s="36"/>
      <c r="E85" s="36"/>
      <c r="F85" s="36"/>
      <c r="G85" s="36"/>
      <c r="H85" s="34"/>
      <c r="I85" s="26" t="str">
        <f>IF(ISERROR(MATCH(Rotation!E85,$B85:$G85,0)),"",INDEX($B$3:$G$3,1,MATCH(Rotation!E85,$B85:$G85,0)))</f>
        <v/>
      </c>
      <c r="J85" s="26" t="str">
        <f>IF(ISERROR(MATCH(Rotation!F85,$B85:$G85,0)),"",INDEX($B$3:$G$3,1,MATCH(Rotation!F85,$B85:$G85,0)))</f>
        <v/>
      </c>
      <c r="K85" s="26" t="str">
        <f>IF(ISERROR(MATCH(Rotation!G85,$B85:$G85,0)),"",INDEX($B$3:$G$3,1,MATCH(Rotation!G85,$B85:$G85,0)))</f>
        <v/>
      </c>
      <c r="L85" s="7"/>
      <c r="M85" s="18" t="str">
        <f t="shared" si="34"/>
        <v/>
      </c>
      <c r="N85" s="34"/>
      <c r="O85" s="26" t="str">
        <f>IF(ISERROR(MATCH(Rotation!L85,$B85:$G85,0)),"",INDEX($B$3:$G$3,1,MATCH(Rotation!L85,$B85:$G85,0)))</f>
        <v/>
      </c>
      <c r="P85" s="26" t="str">
        <f>IF(ISERROR(MATCH(Rotation!M85,$B85:$G85,0)),"",INDEX($B$3:$G$3,1,MATCH(Rotation!M85,$B85:$G85,0)))</f>
        <v/>
      </c>
      <c r="Q85" s="26" t="str">
        <f>IF(ISERROR(MATCH(Rotation!N85,$B85:$G85,0)),"",INDEX($B$3:$G$3,1,MATCH(Rotation!N85,$B85:$G85,0)))</f>
        <v/>
      </c>
      <c r="R85" s="7"/>
      <c r="S85" s="18" t="str">
        <f t="shared" si="35"/>
        <v/>
      </c>
      <c r="T85" s="34"/>
      <c r="U85" s="21" t="e">
        <f>Rotation!C85</f>
        <v>#N/A</v>
      </c>
      <c r="V85" s="26" t="str">
        <f t="shared" si="36"/>
        <v/>
      </c>
      <c r="W85" s="26" t="e">
        <f t="shared" si="37"/>
        <v>#NUM!</v>
      </c>
      <c r="X85" s="26" t="str">
        <f t="shared" si="38"/>
        <v/>
      </c>
      <c r="Y85" s="6" t="str">
        <f t="shared" si="39"/>
        <v/>
      </c>
      <c r="Z85" s="18" t="e">
        <f t="shared" si="40"/>
        <v>#NUM!</v>
      </c>
      <c r="AA85" s="43" t="e">
        <f t="shared" si="41"/>
        <v>#NUM!</v>
      </c>
      <c r="AB85" s="21" t="e">
        <f>Rotation!J85</f>
        <v>#N/A</v>
      </c>
      <c r="AC85" s="26" t="str">
        <f t="shared" si="42"/>
        <v/>
      </c>
      <c r="AD85" s="26" t="e">
        <f t="shared" si="43"/>
        <v>#NUM!</v>
      </c>
      <c r="AE85" s="26" t="str">
        <f t="shared" si="44"/>
        <v/>
      </c>
      <c r="AF85" s="6" t="str">
        <f t="shared" si="45"/>
        <v/>
      </c>
      <c r="AG85" s="18" t="e">
        <f t="shared" si="46"/>
        <v>#NUM!</v>
      </c>
      <c r="AH85" s="18" t="e">
        <f t="shared" si="47"/>
        <v>#NUM!</v>
      </c>
      <c r="AI85" s="22"/>
    </row>
    <row r="86" spans="1:35" ht="14.25" hidden="1" customHeight="1">
      <c r="A86" s="26" t="str">
        <f>Rotation!A86</f>
        <v>QT12</v>
      </c>
      <c r="B86" s="7"/>
      <c r="C86" s="36"/>
      <c r="D86" s="36"/>
      <c r="E86" s="36"/>
      <c r="F86" s="36"/>
      <c r="G86" s="36"/>
      <c r="H86" s="34"/>
      <c r="I86" s="26" t="str">
        <f>IF(ISERROR(MATCH(Rotation!E86,$B86:$G86,0)),"",INDEX($B$3:$G$3,1,MATCH(Rotation!E86,$B86:$G86,0)))</f>
        <v/>
      </c>
      <c r="J86" s="26" t="str">
        <f>IF(ISERROR(MATCH(Rotation!F86,$B86:$G86,0)),"",INDEX($B$3:$G$3,1,MATCH(Rotation!F86,$B86:$G86,0)))</f>
        <v/>
      </c>
      <c r="K86" s="26" t="str">
        <f>IF(ISERROR(MATCH(Rotation!G86,$B86:$G86,0)),"",INDEX($B$3:$G$3,1,MATCH(Rotation!G86,$B86:$G86,0)))</f>
        <v/>
      </c>
      <c r="L86" s="7"/>
      <c r="M86" s="18" t="str">
        <f t="shared" si="34"/>
        <v/>
      </c>
      <c r="N86" s="34"/>
      <c r="O86" s="26" t="str">
        <f>IF(ISERROR(MATCH(Rotation!L86,$B86:$G86,0)),"",INDEX($B$3:$G$3,1,MATCH(Rotation!L86,$B86:$G86,0)))</f>
        <v/>
      </c>
      <c r="P86" s="26" t="str">
        <f>IF(ISERROR(MATCH(Rotation!M86,$B86:$G86,0)),"",INDEX($B$3:$G$3,1,MATCH(Rotation!M86,$B86:$G86,0)))</f>
        <v/>
      </c>
      <c r="Q86" s="26" t="str">
        <f>IF(ISERROR(MATCH(Rotation!N86,$B86:$G86,0)),"",INDEX($B$3:$G$3,1,MATCH(Rotation!N86,$B86:$G86,0)))</f>
        <v/>
      </c>
      <c r="R86" s="7"/>
      <c r="S86" s="18" t="str">
        <f t="shared" si="35"/>
        <v/>
      </c>
      <c r="T86" s="34"/>
      <c r="U86" s="21" t="e">
        <f>Rotation!C86</f>
        <v>#N/A</v>
      </c>
      <c r="V86" s="26" t="str">
        <f t="shared" si="36"/>
        <v/>
      </c>
      <c r="W86" s="26" t="e">
        <f t="shared" si="37"/>
        <v>#NUM!</v>
      </c>
      <c r="X86" s="26" t="str">
        <f t="shared" si="38"/>
        <v/>
      </c>
      <c r="Y86" s="6" t="str">
        <f t="shared" si="39"/>
        <v/>
      </c>
      <c r="Z86" s="18" t="e">
        <f t="shared" si="40"/>
        <v>#NUM!</v>
      </c>
      <c r="AA86" s="43" t="e">
        <f t="shared" si="41"/>
        <v>#NUM!</v>
      </c>
      <c r="AB86" s="21" t="e">
        <f>Rotation!J86</f>
        <v>#N/A</v>
      </c>
      <c r="AC86" s="26" t="str">
        <f t="shared" si="42"/>
        <v/>
      </c>
      <c r="AD86" s="26" t="e">
        <f t="shared" si="43"/>
        <v>#NUM!</v>
      </c>
      <c r="AE86" s="26" t="str">
        <f t="shared" si="44"/>
        <v/>
      </c>
      <c r="AF86" s="6" t="str">
        <f t="shared" si="45"/>
        <v/>
      </c>
      <c r="AG86" s="18" t="e">
        <f t="shared" si="46"/>
        <v>#NUM!</v>
      </c>
      <c r="AH86" s="18" t="e">
        <f t="shared" si="47"/>
        <v>#NUM!</v>
      </c>
      <c r="AI86" s="22"/>
    </row>
    <row r="87" spans="1:35" ht="14.25" customHeight="1">
      <c r="A87" s="28"/>
      <c r="B87" s="22"/>
      <c r="C87" s="22"/>
      <c r="D87" s="22"/>
      <c r="E87" s="22"/>
      <c r="F87" s="22"/>
      <c r="G87" s="22"/>
      <c r="H87" s="22"/>
      <c r="I87" s="28"/>
      <c r="J87" s="28"/>
      <c r="K87" s="28"/>
      <c r="L87" s="22"/>
      <c r="M87" s="22"/>
      <c r="N87" s="22"/>
      <c r="O87" s="28"/>
      <c r="P87" s="28"/>
      <c r="Q87" s="28"/>
      <c r="R87" s="22"/>
      <c r="S87" s="22"/>
      <c r="T87" s="22"/>
      <c r="U87" s="28"/>
      <c r="V87" s="28"/>
      <c r="W87" s="28"/>
      <c r="X87" s="28"/>
      <c r="Y87" s="22"/>
      <c r="Z87" s="22"/>
      <c r="AA87" s="18" t="str">
        <f>CONCATENATE(COUNTIF(AA75:AA86,"W"),"-",COUNTIF(AA75:AA86,"L"))</f>
        <v>1-1</v>
      </c>
      <c r="AB87" s="28"/>
      <c r="AC87" s="28"/>
      <c r="AD87" s="28"/>
      <c r="AE87" s="28"/>
      <c r="AF87" s="22"/>
      <c r="AG87" s="22"/>
      <c r="AH87" s="18" t="str">
        <f>CONCATENATE(COUNTIF(AH75:AH86,"W"),"-",COUNTIF(AH75:AH86,"L"))</f>
        <v>1-1</v>
      </c>
      <c r="AI87" s="22"/>
    </row>
    <row r="88" spans="1:35" ht="14.2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5" ht="15.75" customHeight="1">
      <c r="A89" s="50" t="str">
        <f>Rotation!A90</f>
        <v>Gold Championship Round</v>
      </c>
      <c r="B89" s="51"/>
      <c r="C89" s="51"/>
      <c r="D89" s="51"/>
      <c r="E89" s="51"/>
      <c r="F89" s="51"/>
      <c r="G89" s="51"/>
      <c r="H89" s="51"/>
      <c r="I89" s="51"/>
      <c r="J89" s="51"/>
      <c r="K89" s="51"/>
      <c r="L89" s="51"/>
      <c r="M89" s="51"/>
      <c r="N89" s="51"/>
      <c r="O89" s="51"/>
      <c r="P89" s="51"/>
      <c r="Q89" s="51"/>
      <c r="R89" s="51"/>
      <c r="S89" s="51"/>
      <c r="T89" s="22"/>
      <c r="U89" s="50" t="str">
        <f>A89</f>
        <v>Gold Championship Round</v>
      </c>
      <c r="V89" s="51"/>
      <c r="W89" s="51"/>
      <c r="X89" s="51"/>
      <c r="Y89" s="51"/>
      <c r="Z89" s="51"/>
      <c r="AA89" s="51"/>
      <c r="AB89" s="51"/>
      <c r="AC89" s="51"/>
      <c r="AD89" s="51"/>
      <c r="AE89" s="51"/>
      <c r="AF89" s="51"/>
      <c r="AG89" s="51"/>
      <c r="AH89" s="51"/>
      <c r="AI89" s="22"/>
    </row>
    <row r="90" spans="1:35" ht="14.25" customHeight="1">
      <c r="A90" s="40" t="s">
        <v>57</v>
      </c>
      <c r="B90" s="59" t="s">
        <v>58</v>
      </c>
      <c r="C90" s="61"/>
      <c r="D90" s="61"/>
      <c r="E90" s="61"/>
      <c r="F90" s="61"/>
      <c r="G90" s="61"/>
      <c r="H90" s="30"/>
      <c r="I90" s="59" t="s">
        <v>59</v>
      </c>
      <c r="J90" s="61"/>
      <c r="K90" s="61"/>
      <c r="L90" s="1" t="s">
        <v>60</v>
      </c>
      <c r="M90" s="1" t="s">
        <v>61</v>
      </c>
      <c r="N90" s="30"/>
      <c r="O90" s="59" t="s">
        <v>62</v>
      </c>
      <c r="P90" s="61"/>
      <c r="Q90" s="61"/>
      <c r="R90" s="1" t="s">
        <v>60</v>
      </c>
      <c r="S90" s="1" t="s">
        <v>61</v>
      </c>
      <c r="T90" s="30"/>
      <c r="U90" s="1" t="s">
        <v>63</v>
      </c>
      <c r="V90" s="59" t="s">
        <v>59</v>
      </c>
      <c r="W90" s="61"/>
      <c r="X90" s="61"/>
      <c r="Y90" s="1" t="s">
        <v>60</v>
      </c>
      <c r="Z90" s="1" t="s">
        <v>61</v>
      </c>
      <c r="AA90" s="1" t="s">
        <v>64</v>
      </c>
      <c r="AB90" s="1" t="s">
        <v>63</v>
      </c>
      <c r="AC90" s="59" t="s">
        <v>62</v>
      </c>
      <c r="AD90" s="61"/>
      <c r="AE90" s="61"/>
      <c r="AF90" s="1" t="s">
        <v>60</v>
      </c>
      <c r="AG90" s="1" t="s">
        <v>61</v>
      </c>
      <c r="AH90" s="1" t="s">
        <v>64</v>
      </c>
      <c r="AI90" s="22"/>
    </row>
    <row r="91" spans="1:35" ht="14.25" customHeight="1">
      <c r="A91" s="14"/>
      <c r="B91" s="31">
        <v>1</v>
      </c>
      <c r="C91" s="24">
        <v>2</v>
      </c>
      <c r="D91" s="24">
        <v>3</v>
      </c>
      <c r="E91" s="24">
        <v>4</v>
      </c>
      <c r="F91" s="24">
        <v>5</v>
      </c>
      <c r="G91" s="24">
        <v>6</v>
      </c>
      <c r="H91" s="22"/>
      <c r="I91" s="23"/>
      <c r="J91" s="23"/>
      <c r="K91" s="23"/>
      <c r="L91" s="22"/>
      <c r="M91" s="22"/>
      <c r="N91" s="22"/>
      <c r="O91" s="23"/>
      <c r="P91" s="23"/>
      <c r="Q91" s="23"/>
      <c r="R91" s="22"/>
      <c r="S91" s="22"/>
      <c r="T91" s="22"/>
      <c r="U91" s="23"/>
      <c r="V91" s="23"/>
      <c r="W91" s="23"/>
      <c r="X91" s="23"/>
      <c r="Y91" s="22"/>
      <c r="Z91" s="22"/>
      <c r="AA91" s="22"/>
      <c r="AB91" s="23"/>
      <c r="AC91" s="23"/>
      <c r="AD91" s="23"/>
      <c r="AE91" s="23"/>
      <c r="AF91" s="22"/>
      <c r="AG91" s="22"/>
      <c r="AH91" s="22"/>
      <c r="AI91" s="22"/>
    </row>
    <row r="92" spans="1:35" ht="14.25" customHeight="1">
      <c r="A92" s="26" t="str">
        <f>Rotation!A92</f>
        <v>G1</v>
      </c>
      <c r="B92" s="7">
        <v>7</v>
      </c>
      <c r="C92" s="36">
        <v>8</v>
      </c>
      <c r="D92" s="36">
        <v>11</v>
      </c>
      <c r="E92" s="36">
        <v>10</v>
      </c>
      <c r="F92" s="36">
        <v>9</v>
      </c>
      <c r="G92" s="36">
        <v>12</v>
      </c>
      <c r="H92" s="34"/>
      <c r="I92" s="26">
        <f>IF(ISERROR(MATCH(Rotation!E92,$B92:$G92,0)),"",INDEX($B$3:$G$3,1,MATCH(Rotation!E92,$B92:$G92,0)))</f>
        <v>1</v>
      </c>
      <c r="J92" s="26">
        <f>IF(ISERROR(MATCH(Rotation!F92,$B92:$G92,0)),"",INDEX($B$3:$G$3,1,MATCH(Rotation!F92,$B92:$G92,0)))</f>
        <v>2</v>
      </c>
      <c r="K92" s="26">
        <f>IF(ISERROR(MATCH(Rotation!G92,$B92:$G92,0)),"",INDEX($B$3:$G$3,1,MATCH(Rotation!G92,$B92:$G92,0)))</f>
        <v>5</v>
      </c>
      <c r="L92" s="7"/>
      <c r="M92" s="18">
        <f t="shared" ref="M92:M103" si="48">IF((SUM(I92:L92)&gt;0),SUM(I92:L92),"")</f>
        <v>8</v>
      </c>
      <c r="N92" s="34"/>
      <c r="O92" s="26">
        <f>IF(ISERROR(MATCH(Rotation!L92,$B92:$G92,0)),"",INDEX($B$3:$G$3,1,MATCH(Rotation!L92,$B92:$G92,0)))</f>
        <v>4</v>
      </c>
      <c r="P92" s="26">
        <f>IF(ISERROR(MATCH(Rotation!M92,$B92:$G92,0)),"",INDEX($B$3:$G$3,1,MATCH(Rotation!M92,$B92:$G92,0)))</f>
        <v>3</v>
      </c>
      <c r="Q92" s="26">
        <f>IF(ISERROR(MATCH(Rotation!N92,$B92:$G92,0)),"",INDEX($B$3:$G$3,1,MATCH(Rotation!N92,$B92:$G92,0)))</f>
        <v>6</v>
      </c>
      <c r="R92" s="7"/>
      <c r="S92" s="18">
        <f t="shared" ref="S92:S103" si="49">IF((SUM(O92:R92)&gt;0),SUM(O92:R92),"")</f>
        <v>13</v>
      </c>
      <c r="T92" s="34"/>
      <c r="U92" s="21" t="str">
        <f>Rotation!C92</f>
        <v>Point Loma HS</v>
      </c>
      <c r="V92" s="26">
        <f t="shared" ref="V92:V103" si="50">IF((MIN(I92:K92)=0),"",MIN(I92:K92))</f>
        <v>1</v>
      </c>
      <c r="W92" s="26">
        <f t="shared" ref="W92:W103" si="51">IF((MEDIAN(I92:K92)=0),"",MEDIAN(I92:K92))</f>
        <v>2</v>
      </c>
      <c r="X92" s="26">
        <f t="shared" ref="X92:X103" si="52">IF((MAX(I92:K92)=0),"",MAX(I92:K92))</f>
        <v>5</v>
      </c>
      <c r="Y92" s="6" t="str">
        <f t="shared" ref="Y92:Y103" si="53">IF((LEN(L92)=0),"",L92)</f>
        <v/>
      </c>
      <c r="Z92" s="18">
        <f t="shared" ref="Z92:Z103" si="54">IF((SUM(V92:Y92)&gt;0),SUM(V92:Y92),"")</f>
        <v>8</v>
      </c>
      <c r="AA92" s="43" t="str">
        <f t="shared" ref="AA92:AA103" si="55">IF((LEN(Z92)&gt;0),IF((Z92&gt;AG92),"L","W"),"")</f>
        <v>W</v>
      </c>
      <c r="AB92" s="21" t="str">
        <f>Rotation!J92</f>
        <v>Portsmouth Abbey</v>
      </c>
      <c r="AC92" s="26">
        <f t="shared" ref="AC92:AC103" si="56">IF((MIN(O92:Q92)=0),"",MIN(O92:Q92))</f>
        <v>3</v>
      </c>
      <c r="AD92" s="26">
        <f t="shared" ref="AD92:AD103" si="57">IF((MEDIAN(O92:Q92)=0),"",MEDIAN(O92:Q92))</f>
        <v>4</v>
      </c>
      <c r="AE92" s="26">
        <f t="shared" ref="AE92:AE103" si="58">IF((MAX(O92:Q92)=0),"",MAX(O92:Q92))</f>
        <v>6</v>
      </c>
      <c r="AF92" s="6" t="str">
        <f t="shared" ref="AF92:AF103" si="59">IF((LEN(R92)=0),"",R92)</f>
        <v/>
      </c>
      <c r="AG92" s="18">
        <f t="shared" ref="AG92:AG103" si="60">IF((SUM(AC92:AF92)&gt;0),SUM(AC92:AF92),"")</f>
        <v>13</v>
      </c>
      <c r="AH92" s="18" t="str">
        <f t="shared" ref="AH92:AH103" si="61">IF((LEN(AG92)&gt;0),IF((AG92&gt;Z92),"L","W"),"")</f>
        <v>L</v>
      </c>
      <c r="AI92" s="22"/>
    </row>
    <row r="93" spans="1:35" ht="14.25" customHeight="1">
      <c r="A93" s="26" t="str">
        <f>Rotation!A93</f>
        <v>G2</v>
      </c>
      <c r="B93" s="7">
        <v>19</v>
      </c>
      <c r="C93" s="36">
        <v>20</v>
      </c>
      <c r="D93" s="36">
        <v>22</v>
      </c>
      <c r="E93" s="36">
        <v>23</v>
      </c>
      <c r="F93" s="36">
        <v>24</v>
      </c>
      <c r="G93" s="36">
        <v>21</v>
      </c>
      <c r="H93" s="34"/>
      <c r="I93" s="26">
        <f>IF(ISERROR(MATCH(Rotation!E93,$B93:$G93,0)),"",INDEX($B$3:$G$3,1,MATCH(Rotation!E93,$B93:$G93,0)))</f>
        <v>1</v>
      </c>
      <c r="J93" s="26">
        <f>IF(ISERROR(MATCH(Rotation!F93,$B93:$G93,0)),"",INDEX($B$3:$G$3,1,MATCH(Rotation!F93,$B93:$G93,0)))</f>
        <v>2</v>
      </c>
      <c r="K93" s="26">
        <f>IF(ISERROR(MATCH(Rotation!G93,$B93:$G93,0)),"",INDEX($B$3:$G$3,1,MATCH(Rotation!G93,$B93:$G93,0)))</f>
        <v>6</v>
      </c>
      <c r="L93" s="7"/>
      <c r="M93" s="18">
        <f t="shared" si="48"/>
        <v>9</v>
      </c>
      <c r="N93" s="34"/>
      <c r="O93" s="26">
        <f>IF(ISERROR(MATCH(Rotation!L93,$B93:$G93,0)),"",INDEX($B$3:$G$3,1,MATCH(Rotation!L93,$B93:$G93,0)))</f>
        <v>3</v>
      </c>
      <c r="P93" s="26">
        <f>IF(ISERROR(MATCH(Rotation!M93,$B93:$G93,0)),"",INDEX($B$3:$G$3,1,MATCH(Rotation!M93,$B93:$G93,0)))</f>
        <v>4</v>
      </c>
      <c r="Q93" s="26">
        <f>IF(ISERROR(MATCH(Rotation!N93,$B93:$G93,0)),"",INDEX($B$3:$G$3,1,MATCH(Rotation!N93,$B93:$G93,0)))</f>
        <v>5</v>
      </c>
      <c r="R93" s="7"/>
      <c r="S93" s="18">
        <f t="shared" si="49"/>
        <v>12</v>
      </c>
      <c r="T93" s="34"/>
      <c r="U93" s="21" t="str">
        <f>Rotation!C93</f>
        <v>Antilles School</v>
      </c>
      <c r="V93" s="26">
        <f t="shared" si="50"/>
        <v>1</v>
      </c>
      <c r="W93" s="26">
        <f t="shared" si="51"/>
        <v>2</v>
      </c>
      <c r="X93" s="26">
        <f t="shared" si="52"/>
        <v>6</v>
      </c>
      <c r="Y93" s="6" t="str">
        <f t="shared" si="53"/>
        <v/>
      </c>
      <c r="Z93" s="18">
        <f t="shared" si="54"/>
        <v>9</v>
      </c>
      <c r="AA93" s="43" t="str">
        <f t="shared" si="55"/>
        <v>W</v>
      </c>
      <c r="AB93" s="21" t="str">
        <f>Rotation!J93</f>
        <v>Broadneck HS</v>
      </c>
      <c r="AC93" s="26">
        <f t="shared" si="56"/>
        <v>3</v>
      </c>
      <c r="AD93" s="26">
        <f t="shared" si="57"/>
        <v>4</v>
      </c>
      <c r="AE93" s="26">
        <f t="shared" si="58"/>
        <v>5</v>
      </c>
      <c r="AF93" s="6" t="str">
        <f t="shared" si="59"/>
        <v/>
      </c>
      <c r="AG93" s="18">
        <f t="shared" si="60"/>
        <v>12</v>
      </c>
      <c r="AH93" s="18" t="str">
        <f t="shared" si="61"/>
        <v>L</v>
      </c>
      <c r="AI93" s="22"/>
    </row>
    <row r="94" spans="1:35" ht="14.25" customHeight="1">
      <c r="A94" s="26" t="str">
        <f>Rotation!A94</f>
        <v>G3</v>
      </c>
      <c r="B94" s="7">
        <v>7</v>
      </c>
      <c r="C94" s="36">
        <v>9</v>
      </c>
      <c r="D94" s="36">
        <v>11</v>
      </c>
      <c r="E94" s="36">
        <v>10</v>
      </c>
      <c r="F94" s="36">
        <v>8</v>
      </c>
      <c r="G94" s="36">
        <v>12</v>
      </c>
      <c r="H94" s="34"/>
      <c r="I94" s="26">
        <f>IF(ISERROR(MATCH(Rotation!E94,$B94:$G94,0)),"",INDEX($B$3:$G$3,1,MATCH(Rotation!E94,$B94:$G94,0)))</f>
        <v>1</v>
      </c>
      <c r="J94" s="26">
        <f>IF(ISERROR(MATCH(Rotation!F94,$B94:$G94,0)),"",INDEX($B$3:$G$3,1,MATCH(Rotation!F94,$B94:$G94,0)))</f>
        <v>5</v>
      </c>
      <c r="K94" s="26">
        <f>IF(ISERROR(MATCH(Rotation!G94,$B94:$G94,0)),"",INDEX($B$3:$G$3,1,MATCH(Rotation!G94,$B94:$G94,0)))</f>
        <v>2</v>
      </c>
      <c r="L94" s="7"/>
      <c r="M94" s="18">
        <f t="shared" si="48"/>
        <v>8</v>
      </c>
      <c r="N94" s="34"/>
      <c r="O94" s="26">
        <f>IF(ISERROR(MATCH(Rotation!L94,$B94:$G94,0)),"",INDEX($B$3:$G$3,1,MATCH(Rotation!L94,$B94:$G94,0)))</f>
        <v>4</v>
      </c>
      <c r="P94" s="26">
        <f>IF(ISERROR(MATCH(Rotation!M94,$B94:$G94,0)),"",INDEX($B$3:$G$3,1,MATCH(Rotation!M94,$B94:$G94,0)))</f>
        <v>3</v>
      </c>
      <c r="Q94" s="26">
        <f>IF(ISERROR(MATCH(Rotation!N94,$B94:$G94,0)),"",INDEX($B$3:$G$3,1,MATCH(Rotation!N94,$B94:$G94,0)))</f>
        <v>6</v>
      </c>
      <c r="R94" s="7"/>
      <c r="S94" s="18">
        <f t="shared" si="49"/>
        <v>13</v>
      </c>
      <c r="T94" s="34"/>
      <c r="U94" s="21" t="str">
        <f>Rotation!C94</f>
        <v>Point Loma HS</v>
      </c>
      <c r="V94" s="26">
        <f t="shared" si="50"/>
        <v>1</v>
      </c>
      <c r="W94" s="26">
        <f t="shared" si="51"/>
        <v>2</v>
      </c>
      <c r="X94" s="26">
        <f t="shared" si="52"/>
        <v>5</v>
      </c>
      <c r="Y94" s="6" t="str">
        <f t="shared" si="53"/>
        <v/>
      </c>
      <c r="Z94" s="18">
        <f t="shared" si="54"/>
        <v>8</v>
      </c>
      <c r="AA94" s="43" t="str">
        <f t="shared" si="55"/>
        <v>W</v>
      </c>
      <c r="AB94" s="21" t="str">
        <f>Rotation!J94</f>
        <v>Broadneck HS</v>
      </c>
      <c r="AC94" s="26">
        <f t="shared" si="56"/>
        <v>3</v>
      </c>
      <c r="AD94" s="26">
        <f t="shared" si="57"/>
        <v>4</v>
      </c>
      <c r="AE94" s="26">
        <f t="shared" si="58"/>
        <v>6</v>
      </c>
      <c r="AF94" s="6" t="str">
        <f t="shared" si="59"/>
        <v/>
      </c>
      <c r="AG94" s="18">
        <f t="shared" si="60"/>
        <v>13</v>
      </c>
      <c r="AH94" s="18" t="str">
        <f t="shared" si="61"/>
        <v>L</v>
      </c>
      <c r="AI94" s="22"/>
    </row>
    <row r="95" spans="1:35" ht="14.25" customHeight="1">
      <c r="A95" s="26" t="str">
        <f>Rotation!A95</f>
        <v>G4</v>
      </c>
      <c r="B95" s="7">
        <v>20</v>
      </c>
      <c r="C95" s="36">
        <v>21</v>
      </c>
      <c r="D95" s="36">
        <v>23</v>
      </c>
      <c r="E95" s="36">
        <v>19</v>
      </c>
      <c r="F95" s="36">
        <v>24</v>
      </c>
      <c r="G95" s="36">
        <v>22</v>
      </c>
      <c r="H95" s="34"/>
      <c r="I95" s="26">
        <f>IF(ISERROR(MATCH(Rotation!E95,$B95:$G95,0)),"",INDEX($B$3:$G$3,1,MATCH(Rotation!E95,$B95:$G95,0)))</f>
        <v>4</v>
      </c>
      <c r="J95" s="26">
        <f>IF(ISERROR(MATCH(Rotation!F95,$B95:$G95,0)),"",INDEX($B$3:$G$3,1,MATCH(Rotation!F95,$B95:$G95,0)))</f>
        <v>1</v>
      </c>
      <c r="K95" s="26">
        <f>IF(ISERROR(MATCH(Rotation!G95,$B95:$G95,0)),"",INDEX($B$3:$G$3,1,MATCH(Rotation!G95,$B95:$G95,0)))</f>
        <v>2</v>
      </c>
      <c r="L95" s="7"/>
      <c r="M95" s="18">
        <f t="shared" si="48"/>
        <v>7</v>
      </c>
      <c r="N95" s="34"/>
      <c r="O95" s="26">
        <f>IF(ISERROR(MATCH(Rotation!L95,$B95:$G95,0)),"",INDEX($B$3:$G$3,1,MATCH(Rotation!L95,$B95:$G95,0)))</f>
        <v>6</v>
      </c>
      <c r="P95" s="26">
        <f>IF(ISERROR(MATCH(Rotation!M95,$B95:$G95,0)),"",INDEX($B$3:$G$3,1,MATCH(Rotation!M95,$B95:$G95,0)))</f>
        <v>3</v>
      </c>
      <c r="Q95" s="26">
        <f>IF(ISERROR(MATCH(Rotation!N95,$B95:$G95,0)),"",INDEX($B$3:$G$3,1,MATCH(Rotation!N95,$B95:$G95,0)))</f>
        <v>5</v>
      </c>
      <c r="R95" s="7"/>
      <c r="S95" s="18">
        <f t="shared" si="49"/>
        <v>14</v>
      </c>
      <c r="T95" s="34"/>
      <c r="U95" s="21" t="str">
        <f>Rotation!C95</f>
        <v>Antilles School</v>
      </c>
      <c r="V95" s="26">
        <f t="shared" si="50"/>
        <v>1</v>
      </c>
      <c r="W95" s="26">
        <f t="shared" si="51"/>
        <v>2</v>
      </c>
      <c r="X95" s="26">
        <f t="shared" si="52"/>
        <v>4</v>
      </c>
      <c r="Y95" s="6" t="str">
        <f t="shared" si="53"/>
        <v/>
      </c>
      <c r="Z95" s="18">
        <f t="shared" si="54"/>
        <v>7</v>
      </c>
      <c r="AA95" s="43" t="str">
        <f t="shared" si="55"/>
        <v>W</v>
      </c>
      <c r="AB95" s="21" t="str">
        <f>Rotation!J95</f>
        <v>Portsmouth Abbey</v>
      </c>
      <c r="AC95" s="26">
        <f t="shared" si="56"/>
        <v>3</v>
      </c>
      <c r="AD95" s="26">
        <f t="shared" si="57"/>
        <v>5</v>
      </c>
      <c r="AE95" s="26">
        <f t="shared" si="58"/>
        <v>6</v>
      </c>
      <c r="AF95" s="6" t="str">
        <f t="shared" si="59"/>
        <v/>
      </c>
      <c r="AG95" s="18">
        <f t="shared" si="60"/>
        <v>14</v>
      </c>
      <c r="AH95" s="18" t="str">
        <f t="shared" si="61"/>
        <v>L</v>
      </c>
      <c r="AI95" s="22"/>
    </row>
    <row r="96" spans="1:35" ht="14.25" customHeight="1">
      <c r="A96" s="26" t="str">
        <f>Rotation!A96</f>
        <v>G5</v>
      </c>
      <c r="B96" s="7">
        <v>12</v>
      </c>
      <c r="C96" s="36">
        <v>10</v>
      </c>
      <c r="D96" s="36">
        <v>7</v>
      </c>
      <c r="E96" s="36">
        <v>9</v>
      </c>
      <c r="F96" s="36">
        <v>11</v>
      </c>
      <c r="G96" s="36">
        <v>8</v>
      </c>
      <c r="H96" s="34"/>
      <c r="I96" s="26">
        <f>IF(ISERROR(MATCH(Rotation!E96,$B96:$G96,0)),"",INDEX($B$3:$G$3,1,MATCH(Rotation!E96,$B96:$G96,0)))</f>
        <v>3</v>
      </c>
      <c r="J96" s="26">
        <f>IF(ISERROR(MATCH(Rotation!F96,$B96:$G96,0)),"",INDEX($B$3:$G$3,1,MATCH(Rotation!F96,$B96:$G96,0)))</f>
        <v>6</v>
      </c>
      <c r="K96" s="26">
        <f>IF(ISERROR(MATCH(Rotation!G96,$B96:$G96,0)),"",INDEX($B$3:$G$3,1,MATCH(Rotation!G96,$B96:$G96,0)))</f>
        <v>4</v>
      </c>
      <c r="L96" s="7"/>
      <c r="M96" s="18">
        <f t="shared" si="48"/>
        <v>13</v>
      </c>
      <c r="N96" s="34"/>
      <c r="O96" s="26">
        <f>IF(ISERROR(MATCH(Rotation!L96,$B96:$G96,0)),"",INDEX($B$3:$G$3,1,MATCH(Rotation!L96,$B96:$G96,0)))</f>
        <v>2</v>
      </c>
      <c r="P96" s="26">
        <f>IF(ISERROR(MATCH(Rotation!M96,$B96:$G96,0)),"",INDEX($B$3:$G$3,1,MATCH(Rotation!M96,$B96:$G96,0)))</f>
        <v>5</v>
      </c>
      <c r="Q96" s="26">
        <f>IF(ISERROR(MATCH(Rotation!N96,$B96:$G96,0)),"",INDEX($B$3:$G$3,1,MATCH(Rotation!N96,$B96:$G96,0)))</f>
        <v>1</v>
      </c>
      <c r="R96" s="7"/>
      <c r="S96" s="18">
        <f t="shared" si="49"/>
        <v>8</v>
      </c>
      <c r="T96" s="34"/>
      <c r="U96" s="21" t="str">
        <f>Rotation!C96</f>
        <v>Point Loma HS</v>
      </c>
      <c r="V96" s="26">
        <f t="shared" si="50"/>
        <v>3</v>
      </c>
      <c r="W96" s="26">
        <f t="shared" si="51"/>
        <v>4</v>
      </c>
      <c r="X96" s="26">
        <f t="shared" si="52"/>
        <v>6</v>
      </c>
      <c r="Y96" s="6" t="str">
        <f t="shared" si="53"/>
        <v/>
      </c>
      <c r="Z96" s="18">
        <f t="shared" si="54"/>
        <v>13</v>
      </c>
      <c r="AA96" s="43" t="str">
        <f t="shared" si="55"/>
        <v>L</v>
      </c>
      <c r="AB96" s="21" t="str">
        <f>Rotation!J96</f>
        <v>Antilles School</v>
      </c>
      <c r="AC96" s="26">
        <f t="shared" si="56"/>
        <v>1</v>
      </c>
      <c r="AD96" s="26">
        <f t="shared" si="57"/>
        <v>2</v>
      </c>
      <c r="AE96" s="26">
        <f t="shared" si="58"/>
        <v>5</v>
      </c>
      <c r="AF96" s="6" t="str">
        <f t="shared" si="59"/>
        <v/>
      </c>
      <c r="AG96" s="18">
        <f t="shared" si="60"/>
        <v>8</v>
      </c>
      <c r="AH96" s="18" t="str">
        <f t="shared" si="61"/>
        <v>W</v>
      </c>
      <c r="AI96" s="22"/>
    </row>
    <row r="97" spans="1:35" ht="14.25" customHeight="1">
      <c r="A97" s="26" t="str">
        <f>Rotation!A97</f>
        <v>G6</v>
      </c>
      <c r="B97" s="7">
        <v>24</v>
      </c>
      <c r="C97" s="36">
        <v>19</v>
      </c>
      <c r="D97" s="36">
        <v>20</v>
      </c>
      <c r="E97" s="36">
        <v>21</v>
      </c>
      <c r="F97" s="36">
        <v>23</v>
      </c>
      <c r="G97" s="36">
        <v>22</v>
      </c>
      <c r="H97" s="34"/>
      <c r="I97" s="26">
        <f>IF(ISERROR(MATCH(Rotation!E97,$B97:$G97,0)),"",INDEX($B$3:$G$3,1,MATCH(Rotation!E97,$B97:$G97,0)))</f>
        <v>2</v>
      </c>
      <c r="J97" s="26">
        <f>IF(ISERROR(MATCH(Rotation!F97,$B97:$G97,0)),"",INDEX($B$3:$G$3,1,MATCH(Rotation!F97,$B97:$G97,0)))</f>
        <v>3</v>
      </c>
      <c r="K97" s="26">
        <f>IF(ISERROR(MATCH(Rotation!G97,$B97:$G97,0)),"",INDEX($B$3:$G$3,1,MATCH(Rotation!G97,$B97:$G97,0)))</f>
        <v>4</v>
      </c>
      <c r="L97" s="7"/>
      <c r="M97" s="18">
        <f t="shared" si="48"/>
        <v>9</v>
      </c>
      <c r="N97" s="34"/>
      <c r="O97" s="26">
        <f>IF(ISERROR(MATCH(Rotation!L97,$B97:$G97,0)),"",INDEX($B$3:$G$3,1,MATCH(Rotation!L97,$B97:$G97,0)))</f>
        <v>6</v>
      </c>
      <c r="P97" s="26">
        <f>IF(ISERROR(MATCH(Rotation!M97,$B97:$G97,0)),"",INDEX($B$3:$G$3,1,MATCH(Rotation!M97,$B97:$G97,0)))</f>
        <v>5</v>
      </c>
      <c r="Q97" s="26">
        <f>IF(ISERROR(MATCH(Rotation!N97,$B97:$G97,0)),"",INDEX($B$3:$G$3,1,MATCH(Rotation!N97,$B97:$G97,0)))</f>
        <v>1</v>
      </c>
      <c r="R97" s="7"/>
      <c r="S97" s="18">
        <f t="shared" si="49"/>
        <v>12</v>
      </c>
      <c r="T97" s="34"/>
      <c r="U97" s="21" t="str">
        <f>Rotation!C97</f>
        <v>Broadneck HS</v>
      </c>
      <c r="V97" s="26">
        <f t="shared" si="50"/>
        <v>2</v>
      </c>
      <c r="W97" s="26">
        <f t="shared" si="51"/>
        <v>3</v>
      </c>
      <c r="X97" s="26">
        <f t="shared" si="52"/>
        <v>4</v>
      </c>
      <c r="Y97" s="6" t="str">
        <f t="shared" si="53"/>
        <v/>
      </c>
      <c r="Z97" s="18">
        <f t="shared" si="54"/>
        <v>9</v>
      </c>
      <c r="AA97" s="43" t="str">
        <f t="shared" si="55"/>
        <v>W</v>
      </c>
      <c r="AB97" s="21" t="str">
        <f>Rotation!J97</f>
        <v>Portsmouth Abbey</v>
      </c>
      <c r="AC97" s="26">
        <f t="shared" si="56"/>
        <v>1</v>
      </c>
      <c r="AD97" s="26">
        <f t="shared" si="57"/>
        <v>5</v>
      </c>
      <c r="AE97" s="26">
        <f t="shared" si="58"/>
        <v>6</v>
      </c>
      <c r="AF97" s="6" t="str">
        <f t="shared" si="59"/>
        <v/>
      </c>
      <c r="AG97" s="18">
        <f t="shared" si="60"/>
        <v>12</v>
      </c>
      <c r="AH97" s="18" t="str">
        <f t="shared" si="61"/>
        <v>L</v>
      </c>
      <c r="AI97" s="22"/>
    </row>
    <row r="98" spans="1:35" ht="14.25" customHeight="1">
      <c r="A98" s="26" t="str">
        <f>Rotation!A98</f>
        <v>G7</v>
      </c>
      <c r="B98" s="7">
        <v>9</v>
      </c>
      <c r="C98" s="36">
        <v>7</v>
      </c>
      <c r="D98" s="36">
        <v>12</v>
      </c>
      <c r="E98" s="36">
        <v>8</v>
      </c>
      <c r="F98" s="36">
        <v>10</v>
      </c>
      <c r="G98" s="36">
        <v>11</v>
      </c>
      <c r="H98" s="34"/>
      <c r="I98" s="26">
        <f>IF(ISERROR(MATCH(Rotation!E98,$B98:$G98,0)),"",INDEX($B$3:$G$3,1,MATCH(Rotation!E98,$B98:$G98,0)))</f>
        <v>2</v>
      </c>
      <c r="J98" s="26">
        <f>IF(ISERROR(MATCH(Rotation!F98,$B98:$G98,0)),"",INDEX($B$3:$G$3,1,MATCH(Rotation!F98,$B98:$G98,0)))</f>
        <v>4</v>
      </c>
      <c r="K98" s="26">
        <f>IF(ISERROR(MATCH(Rotation!G98,$B98:$G98,0)),"",INDEX($B$3:$G$3,1,MATCH(Rotation!G98,$B98:$G98,0)))</f>
        <v>1</v>
      </c>
      <c r="L98" s="7"/>
      <c r="M98" s="18">
        <f t="shared" si="48"/>
        <v>7</v>
      </c>
      <c r="N98" s="34"/>
      <c r="O98" s="26">
        <f>IF(ISERROR(MATCH(Rotation!L98,$B98:$G98,0)),"",INDEX($B$3:$G$3,1,MATCH(Rotation!L98,$B98:$G98,0)))</f>
        <v>5</v>
      </c>
      <c r="P98" s="26">
        <f>IF(ISERROR(MATCH(Rotation!M98,$B98:$G98,0)),"",INDEX($B$3:$G$3,1,MATCH(Rotation!M98,$B98:$G98,0)))</f>
        <v>6</v>
      </c>
      <c r="Q98" s="26">
        <f>IF(ISERROR(MATCH(Rotation!N98,$B98:$G98,0)),"",INDEX($B$3:$G$3,1,MATCH(Rotation!N98,$B98:$G98,0)))</f>
        <v>3</v>
      </c>
      <c r="R98" s="7"/>
      <c r="S98" s="18">
        <f t="shared" si="49"/>
        <v>14</v>
      </c>
      <c r="T98" s="34"/>
      <c r="U98" s="21" t="str">
        <f>Rotation!C98</f>
        <v>Portsmouth Abbey</v>
      </c>
      <c r="V98" s="26">
        <f t="shared" si="50"/>
        <v>1</v>
      </c>
      <c r="W98" s="26">
        <f t="shared" si="51"/>
        <v>2</v>
      </c>
      <c r="X98" s="26">
        <f t="shared" si="52"/>
        <v>4</v>
      </c>
      <c r="Y98" s="6" t="str">
        <f t="shared" si="53"/>
        <v/>
      </c>
      <c r="Z98" s="18">
        <f t="shared" si="54"/>
        <v>7</v>
      </c>
      <c r="AA98" s="43" t="str">
        <f t="shared" si="55"/>
        <v>W</v>
      </c>
      <c r="AB98" s="21" t="str">
        <f>Rotation!J98</f>
        <v>Point Loma HS</v>
      </c>
      <c r="AC98" s="26">
        <f t="shared" si="56"/>
        <v>3</v>
      </c>
      <c r="AD98" s="26">
        <f t="shared" si="57"/>
        <v>5</v>
      </c>
      <c r="AE98" s="26">
        <f t="shared" si="58"/>
        <v>6</v>
      </c>
      <c r="AF98" s="6" t="str">
        <f t="shared" si="59"/>
        <v/>
      </c>
      <c r="AG98" s="18">
        <f t="shared" si="60"/>
        <v>14</v>
      </c>
      <c r="AH98" s="18" t="str">
        <f t="shared" si="61"/>
        <v>L</v>
      </c>
      <c r="AI98" s="22"/>
    </row>
    <row r="99" spans="1:35" ht="14.25" customHeight="1">
      <c r="A99" s="26" t="str">
        <f>Rotation!A99</f>
        <v>G8</v>
      </c>
      <c r="B99" s="7">
        <v>22</v>
      </c>
      <c r="C99" s="36">
        <v>24</v>
      </c>
      <c r="D99" s="36">
        <v>23</v>
      </c>
      <c r="E99" s="36">
        <v>20</v>
      </c>
      <c r="F99" s="36">
        <v>21</v>
      </c>
      <c r="G99" s="36">
        <v>19</v>
      </c>
      <c r="H99" s="34"/>
      <c r="I99" s="26">
        <f>IF(ISERROR(MATCH(Rotation!E99,$B99:$G99,0)),"",INDEX($B$3:$G$3,1,MATCH(Rotation!E99,$B99:$G99,0)))</f>
        <v>6</v>
      </c>
      <c r="J99" s="26">
        <f>IF(ISERROR(MATCH(Rotation!F99,$B99:$G99,0)),"",INDEX($B$3:$G$3,1,MATCH(Rotation!F99,$B99:$G99,0)))</f>
        <v>4</v>
      </c>
      <c r="K99" s="26">
        <f>IF(ISERROR(MATCH(Rotation!G99,$B99:$G99,0)),"",INDEX($B$3:$G$3,1,MATCH(Rotation!G99,$B99:$G99,0)))</f>
        <v>5</v>
      </c>
      <c r="L99" s="7"/>
      <c r="M99" s="18">
        <f t="shared" si="48"/>
        <v>15</v>
      </c>
      <c r="N99" s="34"/>
      <c r="O99" s="26">
        <f>IF(ISERROR(MATCH(Rotation!L99,$B99:$G99,0)),"",INDEX($B$3:$G$3,1,MATCH(Rotation!L99,$B99:$G99,0)))</f>
        <v>1</v>
      </c>
      <c r="P99" s="26">
        <f>IF(ISERROR(MATCH(Rotation!M99,$B99:$G99,0)),"",INDEX($B$3:$G$3,1,MATCH(Rotation!M99,$B99:$G99,0)))</f>
        <v>3</v>
      </c>
      <c r="Q99" s="26">
        <f>IF(ISERROR(MATCH(Rotation!N99,$B99:$G99,0)),"",INDEX($B$3:$G$3,1,MATCH(Rotation!N99,$B99:$G99,0)))</f>
        <v>2</v>
      </c>
      <c r="R99" s="7"/>
      <c r="S99" s="18">
        <f t="shared" si="49"/>
        <v>6</v>
      </c>
      <c r="T99" s="34"/>
      <c r="U99" s="21" t="str">
        <f>Rotation!C99</f>
        <v>Broadneck HS</v>
      </c>
      <c r="V99" s="26">
        <f t="shared" si="50"/>
        <v>4</v>
      </c>
      <c r="W99" s="26">
        <f t="shared" si="51"/>
        <v>5</v>
      </c>
      <c r="X99" s="26">
        <f t="shared" si="52"/>
        <v>6</v>
      </c>
      <c r="Y99" s="6" t="str">
        <f t="shared" si="53"/>
        <v/>
      </c>
      <c r="Z99" s="18">
        <f t="shared" si="54"/>
        <v>15</v>
      </c>
      <c r="AA99" s="43" t="str">
        <f t="shared" si="55"/>
        <v>L</v>
      </c>
      <c r="AB99" s="21" t="str">
        <f>Rotation!J99</f>
        <v>Antilles School</v>
      </c>
      <c r="AC99" s="26">
        <f t="shared" si="56"/>
        <v>1</v>
      </c>
      <c r="AD99" s="26">
        <f t="shared" si="57"/>
        <v>2</v>
      </c>
      <c r="AE99" s="26">
        <f t="shared" si="58"/>
        <v>3</v>
      </c>
      <c r="AF99" s="6" t="str">
        <f t="shared" si="59"/>
        <v/>
      </c>
      <c r="AG99" s="18">
        <f t="shared" si="60"/>
        <v>6</v>
      </c>
      <c r="AH99" s="18" t="str">
        <f t="shared" si="61"/>
        <v>W</v>
      </c>
      <c r="AI99" s="22"/>
    </row>
    <row r="100" spans="1:35" ht="14.25" customHeight="1">
      <c r="A100" s="26" t="str">
        <f>Rotation!A100</f>
        <v>G9</v>
      </c>
      <c r="B100" s="7">
        <v>10</v>
      </c>
      <c r="C100" s="36">
        <v>12</v>
      </c>
      <c r="D100" s="36">
        <v>8</v>
      </c>
      <c r="E100" s="36">
        <v>7</v>
      </c>
      <c r="F100" s="36">
        <v>9</v>
      </c>
      <c r="G100" s="36">
        <v>11</v>
      </c>
      <c r="H100" s="34"/>
      <c r="I100" s="26">
        <f>IF(ISERROR(MATCH(Rotation!E100,$B100:$G100,0)),"",INDEX($B$3:$G$3,1,MATCH(Rotation!E100,$B100:$G100,0)))</f>
        <v>4</v>
      </c>
      <c r="J100" s="26">
        <f>IF(ISERROR(MATCH(Rotation!F100,$B100:$G100,0)),"",INDEX($B$3:$G$3,1,MATCH(Rotation!F100,$B100:$G100,0)))</f>
        <v>3</v>
      </c>
      <c r="K100" s="26">
        <f>IF(ISERROR(MATCH(Rotation!G100,$B100:$G100,0)),"",INDEX($B$3:$G$3,1,MATCH(Rotation!G100,$B100:$G100,0)))</f>
        <v>5</v>
      </c>
      <c r="L100" s="7"/>
      <c r="M100" s="18">
        <f t="shared" si="48"/>
        <v>12</v>
      </c>
      <c r="N100" s="34"/>
      <c r="O100" s="26">
        <f>IF(ISERROR(MATCH(Rotation!L100,$B100:$G100,0)),"",INDEX($B$3:$G$3,1,MATCH(Rotation!L100,$B100:$G100,0)))</f>
        <v>1</v>
      </c>
      <c r="P100" s="26">
        <f>IF(ISERROR(MATCH(Rotation!M100,$B100:$G100,0)),"",INDEX($B$3:$G$3,1,MATCH(Rotation!M100,$B100:$G100,0)))</f>
        <v>6</v>
      </c>
      <c r="Q100" s="26">
        <f>IF(ISERROR(MATCH(Rotation!N100,$B100:$G100,0)),"",INDEX($B$3:$G$3,1,MATCH(Rotation!N100,$B100:$G100,0)))</f>
        <v>2</v>
      </c>
      <c r="R100" s="7"/>
      <c r="S100" s="18">
        <f t="shared" si="49"/>
        <v>9</v>
      </c>
      <c r="T100" s="34"/>
      <c r="U100" s="21" t="str">
        <f>Rotation!C100</f>
        <v>Portsmouth Abbey</v>
      </c>
      <c r="V100" s="26">
        <f t="shared" si="50"/>
        <v>3</v>
      </c>
      <c r="W100" s="26">
        <f t="shared" si="51"/>
        <v>4</v>
      </c>
      <c r="X100" s="26">
        <f t="shared" si="52"/>
        <v>5</v>
      </c>
      <c r="Y100" s="6" t="str">
        <f t="shared" si="53"/>
        <v/>
      </c>
      <c r="Z100" s="18">
        <f t="shared" si="54"/>
        <v>12</v>
      </c>
      <c r="AA100" s="43" t="str">
        <f t="shared" si="55"/>
        <v>L</v>
      </c>
      <c r="AB100" s="21" t="str">
        <f>Rotation!J100</f>
        <v>Antilles School</v>
      </c>
      <c r="AC100" s="26">
        <f t="shared" si="56"/>
        <v>1</v>
      </c>
      <c r="AD100" s="26">
        <f t="shared" si="57"/>
        <v>2</v>
      </c>
      <c r="AE100" s="26">
        <f t="shared" si="58"/>
        <v>6</v>
      </c>
      <c r="AF100" s="6" t="str">
        <f t="shared" si="59"/>
        <v/>
      </c>
      <c r="AG100" s="18">
        <f t="shared" si="60"/>
        <v>9</v>
      </c>
      <c r="AH100" s="18" t="str">
        <f t="shared" si="61"/>
        <v>W</v>
      </c>
      <c r="AI100" s="22"/>
    </row>
    <row r="101" spans="1:35" ht="14.25" customHeight="1">
      <c r="A101" s="26" t="str">
        <f>Rotation!A101</f>
        <v>G10</v>
      </c>
      <c r="B101" s="7">
        <v>22</v>
      </c>
      <c r="C101" s="36">
        <v>24</v>
      </c>
      <c r="D101" s="36">
        <v>21</v>
      </c>
      <c r="E101" s="36">
        <v>20</v>
      </c>
      <c r="F101" s="36">
        <v>23</v>
      </c>
      <c r="G101" s="36">
        <v>19</v>
      </c>
      <c r="H101" s="34"/>
      <c r="I101" s="26">
        <f>IF(ISERROR(MATCH(Rotation!E101,$B101:$G101,0)),"",INDEX($B$3:$G$3,1,MATCH(Rotation!E101,$B101:$G101,0)))</f>
        <v>6</v>
      </c>
      <c r="J101" s="26">
        <f>IF(ISERROR(MATCH(Rotation!F101,$B101:$G101,0)),"",INDEX($B$3:$G$3,1,MATCH(Rotation!F101,$B101:$G101,0)))</f>
        <v>4</v>
      </c>
      <c r="K101" s="26">
        <f>IF(ISERROR(MATCH(Rotation!G101,$B101:$G101,0)),"",INDEX($B$3:$G$3,1,MATCH(Rotation!G101,$B101:$G101,0)))</f>
        <v>3</v>
      </c>
      <c r="L101" s="7"/>
      <c r="M101" s="18">
        <f t="shared" si="48"/>
        <v>13</v>
      </c>
      <c r="N101" s="34"/>
      <c r="O101" s="26">
        <f>IF(ISERROR(MATCH(Rotation!L101,$B101:$G101,0)),"",INDEX($B$3:$G$3,1,MATCH(Rotation!L101,$B101:$G101,0)))</f>
        <v>1</v>
      </c>
      <c r="P101" s="26">
        <f>IF(ISERROR(MATCH(Rotation!M101,$B101:$G101,0)),"",INDEX($B$3:$G$3,1,MATCH(Rotation!M101,$B101:$G101,0)))</f>
        <v>5</v>
      </c>
      <c r="Q101" s="26">
        <f>IF(ISERROR(MATCH(Rotation!N101,$B101:$G101,0)),"",INDEX($B$3:$G$3,1,MATCH(Rotation!N101,$B101:$G101,0)))</f>
        <v>2</v>
      </c>
      <c r="R101" s="7"/>
      <c r="S101" s="18">
        <f t="shared" si="49"/>
        <v>8</v>
      </c>
      <c r="T101" s="34"/>
      <c r="U101" s="21" t="str">
        <f>Rotation!C101</f>
        <v>Broadneck HS</v>
      </c>
      <c r="V101" s="26">
        <f t="shared" si="50"/>
        <v>3</v>
      </c>
      <c r="W101" s="26">
        <f t="shared" si="51"/>
        <v>4</v>
      </c>
      <c r="X101" s="26">
        <f t="shared" si="52"/>
        <v>6</v>
      </c>
      <c r="Y101" s="6" t="str">
        <f t="shared" si="53"/>
        <v/>
      </c>
      <c r="Z101" s="18">
        <f t="shared" si="54"/>
        <v>13</v>
      </c>
      <c r="AA101" s="43" t="str">
        <f t="shared" si="55"/>
        <v>L</v>
      </c>
      <c r="AB101" s="21" t="str">
        <f>Rotation!J101</f>
        <v>Point Loma HS</v>
      </c>
      <c r="AC101" s="26">
        <f t="shared" si="56"/>
        <v>1</v>
      </c>
      <c r="AD101" s="26">
        <f t="shared" si="57"/>
        <v>2</v>
      </c>
      <c r="AE101" s="26">
        <f t="shared" si="58"/>
        <v>5</v>
      </c>
      <c r="AF101" s="6" t="str">
        <f t="shared" si="59"/>
        <v/>
      </c>
      <c r="AG101" s="18">
        <f t="shared" si="60"/>
        <v>8</v>
      </c>
      <c r="AH101" s="18" t="str">
        <f t="shared" si="61"/>
        <v>W</v>
      </c>
      <c r="AI101" s="22"/>
    </row>
    <row r="102" spans="1:35" ht="14.25" customHeight="1">
      <c r="A102" s="26" t="str">
        <f>Rotation!A102</f>
        <v>G11</v>
      </c>
      <c r="B102" s="7">
        <v>12</v>
      </c>
      <c r="C102" s="36">
        <v>10</v>
      </c>
      <c r="D102" s="36">
        <v>9</v>
      </c>
      <c r="E102" s="36">
        <v>7</v>
      </c>
      <c r="F102" s="36">
        <v>11</v>
      </c>
      <c r="G102" s="36">
        <v>8</v>
      </c>
      <c r="H102" s="34"/>
      <c r="I102" s="26">
        <f>IF(ISERROR(MATCH(Rotation!E102,$B102:$G102,0)),"",INDEX($B$3:$G$3,1,MATCH(Rotation!E102,$B102:$G102,0)))</f>
        <v>4</v>
      </c>
      <c r="J102" s="26">
        <f>IF(ISERROR(MATCH(Rotation!F102,$B102:$G102,0)),"",INDEX($B$3:$G$3,1,MATCH(Rotation!F102,$B102:$G102,0)))</f>
        <v>6</v>
      </c>
      <c r="K102" s="26">
        <f>IF(ISERROR(MATCH(Rotation!G102,$B102:$G102,0)),"",INDEX($B$3:$G$3,1,MATCH(Rotation!G102,$B102:$G102,0)))</f>
        <v>3</v>
      </c>
      <c r="L102" s="7"/>
      <c r="M102" s="18">
        <f t="shared" si="48"/>
        <v>13</v>
      </c>
      <c r="N102" s="34"/>
      <c r="O102" s="26">
        <f>IF(ISERROR(MATCH(Rotation!L102,$B102:$G102,0)),"",INDEX($B$3:$G$3,1,MATCH(Rotation!L102,$B102:$G102,0)))</f>
        <v>2</v>
      </c>
      <c r="P102" s="26">
        <f>IF(ISERROR(MATCH(Rotation!M102,$B102:$G102,0)),"",INDEX($B$3:$G$3,1,MATCH(Rotation!M102,$B102:$G102,0)))</f>
        <v>5</v>
      </c>
      <c r="Q102" s="26">
        <f>IF(ISERROR(MATCH(Rotation!N102,$B102:$G102,0)),"",INDEX($B$3:$G$3,1,MATCH(Rotation!N102,$B102:$G102,0)))</f>
        <v>1</v>
      </c>
      <c r="R102" s="7"/>
      <c r="S102" s="18">
        <f t="shared" si="49"/>
        <v>8</v>
      </c>
      <c r="T102" s="34"/>
      <c r="U102" s="21" t="str">
        <f>Rotation!C102</f>
        <v>Portsmouth Abbey</v>
      </c>
      <c r="V102" s="26">
        <f t="shared" si="50"/>
        <v>3</v>
      </c>
      <c r="W102" s="26">
        <f t="shared" si="51"/>
        <v>4</v>
      </c>
      <c r="X102" s="26">
        <f t="shared" si="52"/>
        <v>6</v>
      </c>
      <c r="Y102" s="6" t="str">
        <f t="shared" si="53"/>
        <v/>
      </c>
      <c r="Z102" s="18">
        <f t="shared" si="54"/>
        <v>13</v>
      </c>
      <c r="AA102" s="43" t="str">
        <f t="shared" si="55"/>
        <v>L</v>
      </c>
      <c r="AB102" s="21" t="str">
        <f>Rotation!J102</f>
        <v>Broadneck HS</v>
      </c>
      <c r="AC102" s="26">
        <f t="shared" si="56"/>
        <v>1</v>
      </c>
      <c r="AD102" s="26">
        <f t="shared" si="57"/>
        <v>2</v>
      </c>
      <c r="AE102" s="26">
        <f t="shared" si="58"/>
        <v>5</v>
      </c>
      <c r="AF102" s="6" t="str">
        <f t="shared" si="59"/>
        <v/>
      </c>
      <c r="AG102" s="18">
        <f t="shared" si="60"/>
        <v>8</v>
      </c>
      <c r="AH102" s="18" t="str">
        <f t="shared" si="61"/>
        <v>W</v>
      </c>
      <c r="AI102" s="22"/>
    </row>
    <row r="103" spans="1:35" ht="14.25" customHeight="1">
      <c r="A103" s="26" t="str">
        <f>Rotation!A103</f>
        <v>G12</v>
      </c>
      <c r="B103" s="7">
        <v>23</v>
      </c>
      <c r="C103" s="36">
        <v>24</v>
      </c>
      <c r="D103" s="36">
        <v>20</v>
      </c>
      <c r="E103" s="36">
        <v>19</v>
      </c>
      <c r="F103" s="36">
        <v>21</v>
      </c>
      <c r="G103" s="36">
        <v>22</v>
      </c>
      <c r="H103" s="34"/>
      <c r="I103" s="26">
        <f>IF(ISERROR(MATCH(Rotation!E103,$B103:$G103,0)),"",INDEX($B$3:$G$3,1,MATCH(Rotation!E103,$B103:$G103,0)))</f>
        <v>4</v>
      </c>
      <c r="J103" s="26">
        <f>IF(ISERROR(MATCH(Rotation!F103,$B103:$G103,0)),"",INDEX($B$3:$G$3,1,MATCH(Rotation!F103,$B103:$G103,0)))</f>
        <v>3</v>
      </c>
      <c r="K103" s="26">
        <f>IF(ISERROR(MATCH(Rotation!G103,$B103:$G103,0)),"",INDEX($B$3:$G$3,1,MATCH(Rotation!G103,$B103:$G103,0)))</f>
        <v>5</v>
      </c>
      <c r="L103" s="7"/>
      <c r="M103" s="18">
        <f t="shared" si="48"/>
        <v>12</v>
      </c>
      <c r="N103" s="34"/>
      <c r="O103" s="26">
        <f>IF(ISERROR(MATCH(Rotation!L103,$B103:$G103,0)),"",INDEX($B$3:$G$3,1,MATCH(Rotation!L103,$B103:$G103,0)))</f>
        <v>6</v>
      </c>
      <c r="P103" s="26">
        <f>IF(ISERROR(MATCH(Rotation!M103,$B103:$G103,0)),"",INDEX($B$3:$G$3,1,MATCH(Rotation!M103,$B103:$G103,0)))</f>
        <v>1</v>
      </c>
      <c r="Q103" s="26">
        <f>IF(ISERROR(MATCH(Rotation!N103,$B103:$G103,0)),"",INDEX($B$3:$G$3,1,MATCH(Rotation!N103,$B103:$G103,0)))</f>
        <v>2</v>
      </c>
      <c r="R103" s="7"/>
      <c r="S103" s="18">
        <f t="shared" si="49"/>
        <v>9</v>
      </c>
      <c r="T103" s="34"/>
      <c r="U103" s="21" t="str">
        <f>Rotation!C103</f>
        <v>Antilles School</v>
      </c>
      <c r="V103" s="26">
        <f t="shared" si="50"/>
        <v>3</v>
      </c>
      <c r="W103" s="26">
        <f t="shared" si="51"/>
        <v>4</v>
      </c>
      <c r="X103" s="26">
        <f t="shared" si="52"/>
        <v>5</v>
      </c>
      <c r="Y103" s="6" t="str">
        <f t="shared" si="53"/>
        <v/>
      </c>
      <c r="Z103" s="18">
        <f t="shared" si="54"/>
        <v>12</v>
      </c>
      <c r="AA103" s="43" t="str">
        <f t="shared" si="55"/>
        <v>L</v>
      </c>
      <c r="AB103" s="21" t="str">
        <f>Rotation!J103</f>
        <v>Point Loma HS</v>
      </c>
      <c r="AC103" s="26">
        <f t="shared" si="56"/>
        <v>1</v>
      </c>
      <c r="AD103" s="26">
        <f t="shared" si="57"/>
        <v>2</v>
      </c>
      <c r="AE103" s="26">
        <f t="shared" si="58"/>
        <v>6</v>
      </c>
      <c r="AF103" s="6" t="str">
        <f t="shared" si="59"/>
        <v/>
      </c>
      <c r="AG103" s="18">
        <f t="shared" si="60"/>
        <v>9</v>
      </c>
      <c r="AH103" s="18" t="str">
        <f t="shared" si="61"/>
        <v>W</v>
      </c>
      <c r="AI103" s="22"/>
    </row>
    <row r="104" spans="1:35" ht="14.25" customHeight="1">
      <c r="A104" s="28"/>
      <c r="B104" s="22"/>
      <c r="C104" s="22"/>
      <c r="D104" s="22"/>
      <c r="E104" s="22"/>
      <c r="F104" s="22"/>
      <c r="G104" s="22"/>
      <c r="H104" s="22"/>
      <c r="I104" s="28"/>
      <c r="J104" s="28"/>
      <c r="K104" s="28"/>
      <c r="L104" s="22"/>
      <c r="M104" s="22"/>
      <c r="N104" s="22"/>
      <c r="O104" s="28"/>
      <c r="P104" s="28"/>
      <c r="Q104" s="28"/>
      <c r="R104" s="22"/>
      <c r="S104" s="22"/>
      <c r="T104" s="22"/>
      <c r="U104" s="28"/>
      <c r="V104" s="28"/>
      <c r="W104" s="28"/>
      <c r="X104" s="28"/>
      <c r="Y104" s="22"/>
      <c r="Z104" s="22"/>
      <c r="AA104" s="18" t="str">
        <f>CONCATENATE(COUNTIF(AA92:AA97,"W"),"-",COUNTIF(AA92:AA97,"L"))</f>
        <v>5-1</v>
      </c>
      <c r="AB104" s="28"/>
      <c r="AC104" s="28"/>
      <c r="AD104" s="28"/>
      <c r="AE104" s="28"/>
      <c r="AF104" s="22"/>
      <c r="AG104" s="22"/>
      <c r="AH104" s="18" t="str">
        <f>CONCATENATE(COUNTIF(AH92:AH97,"W"),"-",COUNTIF(AH92:AH97,"L"))</f>
        <v>1-5</v>
      </c>
      <c r="AI104" s="22"/>
    </row>
    <row r="105" spans="1:35" ht="14.25" hidden="1"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5" ht="15.75" hidden="1" customHeight="1">
      <c r="A106" s="50" t="str">
        <f>Rotation!A107</f>
        <v>Gold Championship Round Tie Breakers</v>
      </c>
      <c r="B106" s="51"/>
      <c r="C106" s="51"/>
      <c r="D106" s="51"/>
      <c r="E106" s="51"/>
      <c r="F106" s="51"/>
      <c r="G106" s="51"/>
      <c r="H106" s="51"/>
      <c r="I106" s="51"/>
      <c r="J106" s="51"/>
      <c r="K106" s="51"/>
      <c r="L106" s="51"/>
      <c r="M106" s="51"/>
      <c r="N106" s="51"/>
      <c r="O106" s="51"/>
      <c r="P106" s="51"/>
      <c r="Q106" s="51"/>
      <c r="R106" s="51"/>
      <c r="S106" s="51"/>
      <c r="T106" s="22"/>
      <c r="U106" s="50" t="str">
        <f>A106</f>
        <v>Gold Championship Round Tie Breakers</v>
      </c>
      <c r="V106" s="51"/>
      <c r="W106" s="51"/>
      <c r="X106" s="51"/>
      <c r="Y106" s="51"/>
      <c r="Z106" s="51"/>
      <c r="AA106" s="51"/>
      <c r="AB106" s="51"/>
      <c r="AC106" s="51"/>
      <c r="AD106" s="51"/>
      <c r="AE106" s="51"/>
      <c r="AF106" s="51"/>
      <c r="AG106" s="51"/>
      <c r="AH106" s="51"/>
      <c r="AI106" s="22"/>
    </row>
    <row r="107" spans="1:35" ht="14.25" hidden="1" customHeight="1">
      <c r="A107" s="40" t="s">
        <v>57</v>
      </c>
      <c r="B107" s="59" t="s">
        <v>58</v>
      </c>
      <c r="C107" s="61"/>
      <c r="D107" s="61"/>
      <c r="E107" s="61"/>
      <c r="F107" s="61"/>
      <c r="G107" s="61"/>
      <c r="H107" s="30"/>
      <c r="I107" s="59" t="s">
        <v>59</v>
      </c>
      <c r="J107" s="61"/>
      <c r="K107" s="61"/>
      <c r="L107" s="1" t="s">
        <v>60</v>
      </c>
      <c r="M107" s="1" t="s">
        <v>61</v>
      </c>
      <c r="N107" s="30"/>
      <c r="O107" s="59" t="s">
        <v>62</v>
      </c>
      <c r="P107" s="61"/>
      <c r="Q107" s="61"/>
      <c r="R107" s="1" t="s">
        <v>60</v>
      </c>
      <c r="S107" s="1" t="s">
        <v>61</v>
      </c>
      <c r="T107" s="30"/>
      <c r="U107" s="1" t="s">
        <v>63</v>
      </c>
      <c r="V107" s="59" t="s">
        <v>59</v>
      </c>
      <c r="W107" s="61"/>
      <c r="X107" s="61"/>
      <c r="Y107" s="1" t="s">
        <v>60</v>
      </c>
      <c r="Z107" s="1" t="s">
        <v>61</v>
      </c>
      <c r="AA107" s="1" t="s">
        <v>64</v>
      </c>
      <c r="AB107" s="1" t="s">
        <v>63</v>
      </c>
      <c r="AC107" s="59" t="s">
        <v>62</v>
      </c>
      <c r="AD107" s="61"/>
      <c r="AE107" s="61"/>
      <c r="AF107" s="1" t="s">
        <v>60</v>
      </c>
      <c r="AG107" s="1" t="s">
        <v>61</v>
      </c>
      <c r="AH107" s="1" t="s">
        <v>64</v>
      </c>
      <c r="AI107" s="22"/>
    </row>
    <row r="108" spans="1:35" ht="14.25" hidden="1" customHeight="1">
      <c r="A108" s="14"/>
      <c r="B108" s="31">
        <v>1</v>
      </c>
      <c r="C108" s="24">
        <v>2</v>
      </c>
      <c r="D108" s="24">
        <v>3</v>
      </c>
      <c r="E108" s="24">
        <v>4</v>
      </c>
      <c r="F108" s="24">
        <v>5</v>
      </c>
      <c r="G108" s="24">
        <v>6</v>
      </c>
      <c r="H108" s="22"/>
      <c r="I108" s="23"/>
      <c r="J108" s="23"/>
      <c r="K108" s="23"/>
      <c r="L108" s="22"/>
      <c r="M108" s="22"/>
      <c r="N108" s="22"/>
      <c r="O108" s="23"/>
      <c r="P108" s="23"/>
      <c r="Q108" s="23"/>
      <c r="R108" s="22"/>
      <c r="S108" s="22"/>
      <c r="T108" s="22"/>
      <c r="U108" s="23"/>
      <c r="V108" s="23"/>
      <c r="W108" s="23"/>
      <c r="X108" s="23"/>
      <c r="Y108" s="22"/>
      <c r="Z108" s="22"/>
      <c r="AA108" s="22"/>
      <c r="AB108" s="23"/>
      <c r="AC108" s="23"/>
      <c r="AD108" s="23"/>
      <c r="AE108" s="23"/>
      <c r="AF108" s="22"/>
      <c r="AG108" s="22"/>
      <c r="AH108" s="22"/>
      <c r="AI108" s="22"/>
    </row>
    <row r="109" spans="1:35" ht="14.25" hidden="1" customHeight="1">
      <c r="A109" s="26" t="str">
        <f>Rotation!A109</f>
        <v>GT1</v>
      </c>
      <c r="B109" s="7"/>
      <c r="C109" s="36"/>
      <c r="D109" s="36"/>
      <c r="E109" s="36"/>
      <c r="F109" s="36"/>
      <c r="G109" s="36"/>
      <c r="H109" s="34"/>
      <c r="I109" s="26" t="str">
        <f>IF(ISERROR(MATCH(Rotation!E109,$B109:$G109,0)),"",INDEX($B$3:$G$3,1,MATCH(Rotation!E109,$B109:$G109,0)))</f>
        <v/>
      </c>
      <c r="J109" s="26" t="str">
        <f>IF(ISERROR(MATCH(Rotation!F109,$B109:$G109,0)),"",INDEX($B$3:$G$3,1,MATCH(Rotation!F109,$B109:$G109,0)))</f>
        <v/>
      </c>
      <c r="K109" s="26" t="str">
        <f>IF(ISERROR(MATCH(Rotation!G109,$B109:$G109,0)),"",INDEX($B$3:$G$3,1,MATCH(Rotation!G109,$B109:$G109,0)))</f>
        <v/>
      </c>
      <c r="L109" s="7"/>
      <c r="M109" s="18" t="str">
        <f t="shared" ref="M109:M120" si="62">IF((SUM(I109:L109)&gt;0),SUM(I109:L109),"")</f>
        <v/>
      </c>
      <c r="N109" s="34"/>
      <c r="O109" s="26" t="str">
        <f>IF(ISERROR(MATCH(Rotation!L109,$B109:$G109,0)),"",INDEX($B$3:$G$3,1,MATCH(Rotation!L109,$B109:$G109,0)))</f>
        <v/>
      </c>
      <c r="P109" s="26" t="str">
        <f>IF(ISERROR(MATCH(Rotation!M109,$B109:$G109,0)),"",INDEX($B$3:$G$3,1,MATCH(Rotation!M109,$B109:$G109,0)))</f>
        <v/>
      </c>
      <c r="Q109" s="26" t="str">
        <f>IF(ISERROR(MATCH(Rotation!N109,$B109:$G109,0)),"",INDEX($B$3:$G$3,1,MATCH(Rotation!N109,$B109:$G109,0)))</f>
        <v/>
      </c>
      <c r="R109" s="7"/>
      <c r="S109" s="18" t="str">
        <f t="shared" ref="S109:S120" si="63">IF((SUM(O109:R109)&gt;0),SUM(O109:R109),"")</f>
        <v/>
      </c>
      <c r="T109" s="34"/>
      <c r="U109" s="21" t="e">
        <f>Rotation!C109</f>
        <v>#N/A</v>
      </c>
      <c r="V109" s="26" t="str">
        <f t="shared" ref="V109:V120" si="64">IF((MIN(I109:K109)=0),"",MIN(I109:K109))</f>
        <v/>
      </c>
      <c r="W109" s="26" t="e">
        <f t="shared" ref="W109:W120" si="65">IF((MEDIAN(I109:K109)=0),"",MEDIAN(I109:K109))</f>
        <v>#NUM!</v>
      </c>
      <c r="X109" s="26" t="str">
        <f t="shared" ref="X109:X120" si="66">IF((MAX(I109:K109)=0),"",MAX(I109:K109))</f>
        <v/>
      </c>
      <c r="Y109" s="6" t="str">
        <f t="shared" ref="Y109:Y120" si="67">IF((LEN(L109)=0),"",L109)</f>
        <v/>
      </c>
      <c r="Z109" s="18" t="e">
        <f t="shared" ref="Z109:Z120" si="68">IF((SUM(V109:Y109)&gt;0),SUM(V109:Y109),"")</f>
        <v>#NUM!</v>
      </c>
      <c r="AA109" s="43" t="e">
        <f t="shared" ref="AA109:AA120" si="69">IF((LEN(Z109)&gt;0),IF((Z109&gt;AG109),"L","W"),"")</f>
        <v>#NUM!</v>
      </c>
      <c r="AB109" s="21" t="e">
        <f>Rotation!J109</f>
        <v>#N/A</v>
      </c>
      <c r="AC109" s="26" t="str">
        <f t="shared" ref="AC109:AC120" si="70">IF((MIN(O109:Q109)=0),"",MIN(O109:Q109))</f>
        <v/>
      </c>
      <c r="AD109" s="26" t="e">
        <f t="shared" ref="AD109:AD120" si="71">IF((MEDIAN(O109:Q109)=0),"",MEDIAN(O109:Q109))</f>
        <v>#NUM!</v>
      </c>
      <c r="AE109" s="26" t="str">
        <f t="shared" ref="AE109:AE120" si="72">IF((MAX(O109:Q109)=0),"",MAX(O109:Q109))</f>
        <v/>
      </c>
      <c r="AF109" s="6" t="str">
        <f t="shared" ref="AF109:AF120" si="73">IF((LEN(R109)=0),"",R109)</f>
        <v/>
      </c>
      <c r="AG109" s="18" t="e">
        <f t="shared" ref="AG109:AG120" si="74">IF((SUM(AC109:AF109)&gt;0),SUM(AC109:AF109),"")</f>
        <v>#NUM!</v>
      </c>
      <c r="AH109" s="18" t="e">
        <f t="shared" ref="AH109:AH120" si="75">IF((LEN(AG109)&gt;0),IF((AG109&gt;Z109),"L","W"),"")</f>
        <v>#NUM!</v>
      </c>
      <c r="AI109" s="22"/>
    </row>
    <row r="110" spans="1:35" ht="14.25" hidden="1" customHeight="1">
      <c r="A110" s="26" t="str">
        <f>Rotation!A110</f>
        <v>GT2</v>
      </c>
      <c r="B110" s="7"/>
      <c r="C110" s="36"/>
      <c r="D110" s="36"/>
      <c r="E110" s="36"/>
      <c r="F110" s="36"/>
      <c r="G110" s="36"/>
      <c r="H110" s="34"/>
      <c r="I110" s="26" t="str">
        <f>IF(ISERROR(MATCH(Rotation!E110,$B110:$G110,0)),"",INDEX($B$3:$G$3,1,MATCH(Rotation!E110,$B110:$G110,0)))</f>
        <v/>
      </c>
      <c r="J110" s="26" t="str">
        <f>IF(ISERROR(MATCH(Rotation!F110,$B110:$G110,0)),"",INDEX($B$3:$G$3,1,MATCH(Rotation!F110,$B110:$G110,0)))</f>
        <v/>
      </c>
      <c r="K110" s="26" t="str">
        <f>IF(ISERROR(MATCH(Rotation!G110,$B110:$G110,0)),"",INDEX($B$3:$G$3,1,MATCH(Rotation!G110,$B110:$G110,0)))</f>
        <v/>
      </c>
      <c r="L110" s="7"/>
      <c r="M110" s="18" t="str">
        <f t="shared" si="62"/>
        <v/>
      </c>
      <c r="N110" s="34"/>
      <c r="O110" s="26" t="str">
        <f>IF(ISERROR(MATCH(Rotation!L110,$B110:$G110,0)),"",INDEX($B$3:$G$3,1,MATCH(Rotation!L110,$B110:$G110,0)))</f>
        <v/>
      </c>
      <c r="P110" s="26" t="str">
        <f>IF(ISERROR(MATCH(Rotation!M110,$B110:$G110,0)),"",INDEX($B$3:$G$3,1,MATCH(Rotation!M110,$B110:$G110,0)))</f>
        <v/>
      </c>
      <c r="Q110" s="26" t="str">
        <f>IF(ISERROR(MATCH(Rotation!N110,$B110:$G110,0)),"",INDEX($B$3:$G$3,1,MATCH(Rotation!N110,$B110:$G110,0)))</f>
        <v/>
      </c>
      <c r="R110" s="7"/>
      <c r="S110" s="18" t="str">
        <f t="shared" si="63"/>
        <v/>
      </c>
      <c r="T110" s="34"/>
      <c r="U110" s="21" t="e">
        <f>Rotation!C110</f>
        <v>#N/A</v>
      </c>
      <c r="V110" s="26" t="str">
        <f t="shared" si="64"/>
        <v/>
      </c>
      <c r="W110" s="26" t="e">
        <f t="shared" si="65"/>
        <v>#NUM!</v>
      </c>
      <c r="X110" s="26" t="str">
        <f t="shared" si="66"/>
        <v/>
      </c>
      <c r="Y110" s="6" t="str">
        <f t="shared" si="67"/>
        <v/>
      </c>
      <c r="Z110" s="18" t="e">
        <f t="shared" si="68"/>
        <v>#NUM!</v>
      </c>
      <c r="AA110" s="43" t="e">
        <f t="shared" si="69"/>
        <v>#NUM!</v>
      </c>
      <c r="AB110" s="21" t="e">
        <f>Rotation!J110</f>
        <v>#N/A</v>
      </c>
      <c r="AC110" s="26" t="str">
        <f t="shared" si="70"/>
        <v/>
      </c>
      <c r="AD110" s="26" t="e">
        <f t="shared" si="71"/>
        <v>#NUM!</v>
      </c>
      <c r="AE110" s="26" t="str">
        <f t="shared" si="72"/>
        <v/>
      </c>
      <c r="AF110" s="6" t="str">
        <f t="shared" si="73"/>
        <v/>
      </c>
      <c r="AG110" s="18" t="e">
        <f t="shared" si="74"/>
        <v>#NUM!</v>
      </c>
      <c r="AH110" s="18" t="e">
        <f t="shared" si="75"/>
        <v>#NUM!</v>
      </c>
      <c r="AI110" s="22"/>
    </row>
    <row r="111" spans="1:35" ht="14.25" hidden="1" customHeight="1">
      <c r="A111" s="26" t="str">
        <f>Rotation!A111</f>
        <v>GT3</v>
      </c>
      <c r="B111" s="7"/>
      <c r="C111" s="36"/>
      <c r="D111" s="36"/>
      <c r="E111" s="36"/>
      <c r="F111" s="36"/>
      <c r="G111" s="36"/>
      <c r="H111" s="34"/>
      <c r="I111" s="26" t="str">
        <f>IF(ISERROR(MATCH(Rotation!E111,$B111:$G111,0)),"",INDEX($B$3:$G$3,1,MATCH(Rotation!E111,$B111:$G111,0)))</f>
        <v/>
      </c>
      <c r="J111" s="26" t="str">
        <f>IF(ISERROR(MATCH(Rotation!F111,$B111:$G111,0)),"",INDEX($B$3:$G$3,1,MATCH(Rotation!F111,$B111:$G111,0)))</f>
        <v/>
      </c>
      <c r="K111" s="26" t="str">
        <f>IF(ISERROR(MATCH(Rotation!G111,$B111:$G111,0)),"",INDEX($B$3:$G$3,1,MATCH(Rotation!G111,$B111:$G111,0)))</f>
        <v/>
      </c>
      <c r="L111" s="7"/>
      <c r="M111" s="18" t="str">
        <f t="shared" si="62"/>
        <v/>
      </c>
      <c r="N111" s="34"/>
      <c r="O111" s="26" t="str">
        <f>IF(ISERROR(MATCH(Rotation!L111,$B111:$G111,0)),"",INDEX($B$3:$G$3,1,MATCH(Rotation!L111,$B111:$G111,0)))</f>
        <v/>
      </c>
      <c r="P111" s="26" t="str">
        <f>IF(ISERROR(MATCH(Rotation!M111,$B111:$G111,0)),"",INDEX($B$3:$G$3,1,MATCH(Rotation!M111,$B111:$G111,0)))</f>
        <v/>
      </c>
      <c r="Q111" s="26" t="str">
        <f>IF(ISERROR(MATCH(Rotation!N111,$B111:$G111,0)),"",INDEX($B$3:$G$3,1,MATCH(Rotation!N111,$B111:$G111,0)))</f>
        <v/>
      </c>
      <c r="R111" s="7"/>
      <c r="S111" s="18" t="str">
        <f t="shared" si="63"/>
        <v/>
      </c>
      <c r="T111" s="34"/>
      <c r="U111" s="21" t="e">
        <f>Rotation!C111</f>
        <v>#N/A</v>
      </c>
      <c r="V111" s="26" t="str">
        <f t="shared" si="64"/>
        <v/>
      </c>
      <c r="W111" s="26" t="e">
        <f t="shared" si="65"/>
        <v>#NUM!</v>
      </c>
      <c r="X111" s="26" t="str">
        <f t="shared" si="66"/>
        <v/>
      </c>
      <c r="Y111" s="6" t="str">
        <f t="shared" si="67"/>
        <v/>
      </c>
      <c r="Z111" s="18" t="e">
        <f t="shared" si="68"/>
        <v>#NUM!</v>
      </c>
      <c r="AA111" s="43" t="e">
        <f t="shared" si="69"/>
        <v>#NUM!</v>
      </c>
      <c r="AB111" s="21" t="e">
        <f>Rotation!J111</f>
        <v>#N/A</v>
      </c>
      <c r="AC111" s="26" t="str">
        <f t="shared" si="70"/>
        <v/>
      </c>
      <c r="AD111" s="26" t="e">
        <f t="shared" si="71"/>
        <v>#NUM!</v>
      </c>
      <c r="AE111" s="26" t="str">
        <f t="shared" si="72"/>
        <v/>
      </c>
      <c r="AF111" s="6" t="str">
        <f t="shared" si="73"/>
        <v/>
      </c>
      <c r="AG111" s="18" t="e">
        <f t="shared" si="74"/>
        <v>#NUM!</v>
      </c>
      <c r="AH111" s="18" t="e">
        <f t="shared" si="75"/>
        <v>#NUM!</v>
      </c>
      <c r="AI111" s="22"/>
    </row>
    <row r="112" spans="1:35" ht="14.25" hidden="1" customHeight="1">
      <c r="A112" s="26" t="str">
        <f>Rotation!A112</f>
        <v>GT4</v>
      </c>
      <c r="B112" s="7"/>
      <c r="C112" s="36"/>
      <c r="D112" s="36"/>
      <c r="E112" s="36"/>
      <c r="F112" s="36"/>
      <c r="G112" s="36"/>
      <c r="H112" s="34"/>
      <c r="I112" s="26" t="str">
        <f>IF(ISERROR(MATCH(Rotation!E112,$B112:$G112,0)),"",INDEX($B$3:$G$3,1,MATCH(Rotation!E112,$B112:$G112,0)))</f>
        <v/>
      </c>
      <c r="J112" s="26" t="str">
        <f>IF(ISERROR(MATCH(Rotation!F112,$B112:$G112,0)),"",INDEX($B$3:$G$3,1,MATCH(Rotation!F112,$B112:$G112,0)))</f>
        <v/>
      </c>
      <c r="K112" s="26" t="str">
        <f>IF(ISERROR(MATCH(Rotation!G112,$B112:$G112,0)),"",INDEX($B$3:$G$3,1,MATCH(Rotation!G112,$B112:$G112,0)))</f>
        <v/>
      </c>
      <c r="L112" s="7"/>
      <c r="M112" s="18" t="str">
        <f t="shared" si="62"/>
        <v/>
      </c>
      <c r="N112" s="34"/>
      <c r="O112" s="26" t="str">
        <f>IF(ISERROR(MATCH(Rotation!L112,$B112:$G112,0)),"",INDEX($B$3:$G$3,1,MATCH(Rotation!L112,$B112:$G112,0)))</f>
        <v/>
      </c>
      <c r="P112" s="26" t="str">
        <f>IF(ISERROR(MATCH(Rotation!M112,$B112:$G112,0)),"",INDEX($B$3:$G$3,1,MATCH(Rotation!M112,$B112:$G112,0)))</f>
        <v/>
      </c>
      <c r="Q112" s="26" t="str">
        <f>IF(ISERROR(MATCH(Rotation!N112,$B112:$G112,0)),"",INDEX($B$3:$G$3,1,MATCH(Rotation!N112,$B112:$G112,0)))</f>
        <v/>
      </c>
      <c r="R112" s="7"/>
      <c r="S112" s="18" t="str">
        <f t="shared" si="63"/>
        <v/>
      </c>
      <c r="T112" s="34"/>
      <c r="U112" s="21" t="e">
        <f>Rotation!C112</f>
        <v>#N/A</v>
      </c>
      <c r="V112" s="26" t="str">
        <f t="shared" si="64"/>
        <v/>
      </c>
      <c r="W112" s="26" t="e">
        <f t="shared" si="65"/>
        <v>#NUM!</v>
      </c>
      <c r="X112" s="26" t="str">
        <f t="shared" si="66"/>
        <v/>
      </c>
      <c r="Y112" s="6" t="str">
        <f t="shared" si="67"/>
        <v/>
      </c>
      <c r="Z112" s="18" t="e">
        <f t="shared" si="68"/>
        <v>#NUM!</v>
      </c>
      <c r="AA112" s="43" t="e">
        <f t="shared" si="69"/>
        <v>#NUM!</v>
      </c>
      <c r="AB112" s="21" t="e">
        <f>Rotation!J112</f>
        <v>#N/A</v>
      </c>
      <c r="AC112" s="26" t="str">
        <f t="shared" si="70"/>
        <v/>
      </c>
      <c r="AD112" s="26" t="e">
        <f t="shared" si="71"/>
        <v>#NUM!</v>
      </c>
      <c r="AE112" s="26" t="str">
        <f t="shared" si="72"/>
        <v/>
      </c>
      <c r="AF112" s="6" t="str">
        <f t="shared" si="73"/>
        <v/>
      </c>
      <c r="AG112" s="18" t="e">
        <f t="shared" si="74"/>
        <v>#NUM!</v>
      </c>
      <c r="AH112" s="18" t="e">
        <f t="shared" si="75"/>
        <v>#NUM!</v>
      </c>
      <c r="AI112" s="22"/>
    </row>
    <row r="113" spans="1:35" ht="14.25" hidden="1" customHeight="1">
      <c r="A113" s="26" t="str">
        <f>Rotation!A113</f>
        <v>GT5</v>
      </c>
      <c r="B113" s="7"/>
      <c r="C113" s="36"/>
      <c r="D113" s="36"/>
      <c r="E113" s="36"/>
      <c r="F113" s="36"/>
      <c r="G113" s="36"/>
      <c r="H113" s="34"/>
      <c r="I113" s="26" t="str">
        <f>IF(ISERROR(MATCH(Rotation!E113,$B113:$G113,0)),"",INDEX($B$3:$G$3,1,MATCH(Rotation!E113,$B113:$G113,0)))</f>
        <v/>
      </c>
      <c r="J113" s="26" t="str">
        <f>IF(ISERROR(MATCH(Rotation!F113,$B113:$G113,0)),"",INDEX($B$3:$G$3,1,MATCH(Rotation!F113,$B113:$G113,0)))</f>
        <v/>
      </c>
      <c r="K113" s="26" t="str">
        <f>IF(ISERROR(MATCH(Rotation!G113,$B113:$G113,0)),"",INDEX($B$3:$G$3,1,MATCH(Rotation!G113,$B113:$G113,0)))</f>
        <v/>
      </c>
      <c r="L113" s="7"/>
      <c r="M113" s="18" t="str">
        <f t="shared" si="62"/>
        <v/>
      </c>
      <c r="N113" s="34"/>
      <c r="O113" s="26" t="str">
        <f>IF(ISERROR(MATCH(Rotation!L113,$B113:$G113,0)),"",INDEX($B$3:$G$3,1,MATCH(Rotation!L113,$B113:$G113,0)))</f>
        <v/>
      </c>
      <c r="P113" s="26" t="str">
        <f>IF(ISERROR(MATCH(Rotation!M113,$B113:$G113,0)),"",INDEX($B$3:$G$3,1,MATCH(Rotation!M113,$B113:$G113,0)))</f>
        <v/>
      </c>
      <c r="Q113" s="26" t="str">
        <f>IF(ISERROR(MATCH(Rotation!N113,$B113:$G113,0)),"",INDEX($B$3:$G$3,1,MATCH(Rotation!N113,$B113:$G113,0)))</f>
        <v/>
      </c>
      <c r="R113" s="7"/>
      <c r="S113" s="18" t="str">
        <f t="shared" si="63"/>
        <v/>
      </c>
      <c r="T113" s="34"/>
      <c r="U113" s="21" t="e">
        <f>Rotation!C113</f>
        <v>#N/A</v>
      </c>
      <c r="V113" s="26" t="str">
        <f t="shared" si="64"/>
        <v/>
      </c>
      <c r="W113" s="26" t="e">
        <f t="shared" si="65"/>
        <v>#NUM!</v>
      </c>
      <c r="X113" s="26" t="str">
        <f t="shared" si="66"/>
        <v/>
      </c>
      <c r="Y113" s="6" t="str">
        <f t="shared" si="67"/>
        <v/>
      </c>
      <c r="Z113" s="18" t="e">
        <f t="shared" si="68"/>
        <v>#NUM!</v>
      </c>
      <c r="AA113" s="43" t="e">
        <f t="shared" si="69"/>
        <v>#NUM!</v>
      </c>
      <c r="AB113" s="21" t="e">
        <f>Rotation!J113</f>
        <v>#N/A</v>
      </c>
      <c r="AC113" s="26" t="str">
        <f t="shared" si="70"/>
        <v/>
      </c>
      <c r="AD113" s="26" t="e">
        <f t="shared" si="71"/>
        <v>#NUM!</v>
      </c>
      <c r="AE113" s="26" t="str">
        <f t="shared" si="72"/>
        <v/>
      </c>
      <c r="AF113" s="6" t="str">
        <f t="shared" si="73"/>
        <v/>
      </c>
      <c r="AG113" s="18" t="e">
        <f t="shared" si="74"/>
        <v>#NUM!</v>
      </c>
      <c r="AH113" s="18" t="e">
        <f t="shared" si="75"/>
        <v>#NUM!</v>
      </c>
      <c r="AI113" s="22"/>
    </row>
    <row r="114" spans="1:35" ht="14.25" hidden="1" customHeight="1">
      <c r="A114" s="26" t="str">
        <f>Rotation!A114</f>
        <v>GT6</v>
      </c>
      <c r="B114" s="7"/>
      <c r="C114" s="36"/>
      <c r="D114" s="36"/>
      <c r="E114" s="36"/>
      <c r="F114" s="36"/>
      <c r="G114" s="36"/>
      <c r="H114" s="34"/>
      <c r="I114" s="26" t="str">
        <f>IF(ISERROR(MATCH(Rotation!E114,$B114:$G114,0)),"",INDEX($B$3:$G$3,1,MATCH(Rotation!E114,$B114:$G114,0)))</f>
        <v/>
      </c>
      <c r="J114" s="26" t="str">
        <f>IF(ISERROR(MATCH(Rotation!F114,$B114:$G114,0)),"",INDEX($B$3:$G$3,1,MATCH(Rotation!F114,$B114:$G114,0)))</f>
        <v/>
      </c>
      <c r="K114" s="26" t="str">
        <f>IF(ISERROR(MATCH(Rotation!G114,$B114:$G114,0)),"",INDEX($B$3:$G$3,1,MATCH(Rotation!G114,$B114:$G114,0)))</f>
        <v/>
      </c>
      <c r="L114" s="7"/>
      <c r="M114" s="18" t="str">
        <f t="shared" si="62"/>
        <v/>
      </c>
      <c r="N114" s="34"/>
      <c r="O114" s="26" t="str">
        <f>IF(ISERROR(MATCH(Rotation!L114,$B114:$G114,0)),"",INDEX($B$3:$G$3,1,MATCH(Rotation!L114,$B114:$G114,0)))</f>
        <v/>
      </c>
      <c r="P114" s="26" t="str">
        <f>IF(ISERROR(MATCH(Rotation!M114,$B114:$G114,0)),"",INDEX($B$3:$G$3,1,MATCH(Rotation!M114,$B114:$G114,0)))</f>
        <v/>
      </c>
      <c r="Q114" s="26" t="str">
        <f>IF(ISERROR(MATCH(Rotation!N114,$B114:$G114,0)),"",INDEX($B$3:$G$3,1,MATCH(Rotation!N114,$B114:$G114,0)))</f>
        <v/>
      </c>
      <c r="R114" s="7"/>
      <c r="S114" s="18" t="str">
        <f t="shared" si="63"/>
        <v/>
      </c>
      <c r="T114" s="34"/>
      <c r="U114" s="21" t="e">
        <f>Rotation!C114</f>
        <v>#N/A</v>
      </c>
      <c r="V114" s="26" t="str">
        <f t="shared" si="64"/>
        <v/>
      </c>
      <c r="W114" s="26" t="e">
        <f t="shared" si="65"/>
        <v>#NUM!</v>
      </c>
      <c r="X114" s="26" t="str">
        <f t="shared" si="66"/>
        <v/>
      </c>
      <c r="Y114" s="6" t="str">
        <f t="shared" si="67"/>
        <v/>
      </c>
      <c r="Z114" s="18" t="e">
        <f t="shared" si="68"/>
        <v>#NUM!</v>
      </c>
      <c r="AA114" s="43" t="e">
        <f t="shared" si="69"/>
        <v>#NUM!</v>
      </c>
      <c r="AB114" s="21" t="e">
        <f>Rotation!J114</f>
        <v>#N/A</v>
      </c>
      <c r="AC114" s="26" t="str">
        <f t="shared" si="70"/>
        <v/>
      </c>
      <c r="AD114" s="26" t="e">
        <f t="shared" si="71"/>
        <v>#NUM!</v>
      </c>
      <c r="AE114" s="26" t="str">
        <f t="shared" si="72"/>
        <v/>
      </c>
      <c r="AF114" s="6" t="str">
        <f t="shared" si="73"/>
        <v/>
      </c>
      <c r="AG114" s="18" t="e">
        <f t="shared" si="74"/>
        <v>#NUM!</v>
      </c>
      <c r="AH114" s="18" t="e">
        <f t="shared" si="75"/>
        <v>#NUM!</v>
      </c>
      <c r="AI114" s="22"/>
    </row>
    <row r="115" spans="1:35" ht="14.25" hidden="1" customHeight="1">
      <c r="A115" s="26" t="str">
        <f>Rotation!A115</f>
        <v>GT7</v>
      </c>
      <c r="B115" s="7"/>
      <c r="C115" s="36"/>
      <c r="D115" s="36"/>
      <c r="E115" s="36"/>
      <c r="F115" s="36"/>
      <c r="G115" s="36"/>
      <c r="H115" s="34"/>
      <c r="I115" s="26" t="str">
        <f>IF(ISERROR(MATCH(Rotation!E115,$B115:$G115,0)),"",INDEX($B$3:$G$3,1,MATCH(Rotation!E115,$B115:$G115,0)))</f>
        <v/>
      </c>
      <c r="J115" s="26" t="str">
        <f>IF(ISERROR(MATCH(Rotation!F115,$B115:$G115,0)),"",INDEX($B$3:$G$3,1,MATCH(Rotation!F115,$B115:$G115,0)))</f>
        <v/>
      </c>
      <c r="K115" s="26" t="str">
        <f>IF(ISERROR(MATCH(Rotation!G115,$B115:$G115,0)),"",INDEX($B$3:$G$3,1,MATCH(Rotation!G115,$B115:$G115,0)))</f>
        <v/>
      </c>
      <c r="L115" s="7"/>
      <c r="M115" s="18" t="str">
        <f t="shared" si="62"/>
        <v/>
      </c>
      <c r="N115" s="34"/>
      <c r="O115" s="26" t="str">
        <f>IF(ISERROR(MATCH(Rotation!L115,$B115:$G115,0)),"",INDEX($B$3:$G$3,1,MATCH(Rotation!L115,$B115:$G115,0)))</f>
        <v/>
      </c>
      <c r="P115" s="26" t="str">
        <f>IF(ISERROR(MATCH(Rotation!M115,$B115:$G115,0)),"",INDEX($B$3:$G$3,1,MATCH(Rotation!M115,$B115:$G115,0)))</f>
        <v/>
      </c>
      <c r="Q115" s="26" t="str">
        <f>IF(ISERROR(MATCH(Rotation!N115,$B115:$G115,0)),"",INDEX($B$3:$G$3,1,MATCH(Rotation!N115,$B115:$G115,0)))</f>
        <v/>
      </c>
      <c r="R115" s="7"/>
      <c r="S115" s="18" t="str">
        <f t="shared" si="63"/>
        <v/>
      </c>
      <c r="T115" s="34"/>
      <c r="U115" s="21" t="e">
        <f>Rotation!C115</f>
        <v>#N/A</v>
      </c>
      <c r="V115" s="26" t="str">
        <f t="shared" si="64"/>
        <v/>
      </c>
      <c r="W115" s="26" t="e">
        <f t="shared" si="65"/>
        <v>#NUM!</v>
      </c>
      <c r="X115" s="26" t="str">
        <f t="shared" si="66"/>
        <v/>
      </c>
      <c r="Y115" s="6" t="str">
        <f t="shared" si="67"/>
        <v/>
      </c>
      <c r="Z115" s="18" t="e">
        <f t="shared" si="68"/>
        <v>#NUM!</v>
      </c>
      <c r="AA115" s="43" t="e">
        <f t="shared" si="69"/>
        <v>#NUM!</v>
      </c>
      <c r="AB115" s="21" t="e">
        <f>Rotation!J115</f>
        <v>#N/A</v>
      </c>
      <c r="AC115" s="26" t="str">
        <f t="shared" si="70"/>
        <v/>
      </c>
      <c r="AD115" s="26" t="e">
        <f t="shared" si="71"/>
        <v>#NUM!</v>
      </c>
      <c r="AE115" s="26" t="str">
        <f t="shared" si="72"/>
        <v/>
      </c>
      <c r="AF115" s="6" t="str">
        <f t="shared" si="73"/>
        <v/>
      </c>
      <c r="AG115" s="18" t="e">
        <f t="shared" si="74"/>
        <v>#NUM!</v>
      </c>
      <c r="AH115" s="18" t="e">
        <f t="shared" si="75"/>
        <v>#NUM!</v>
      </c>
      <c r="AI115" s="22"/>
    </row>
    <row r="116" spans="1:35" ht="14.25" hidden="1" customHeight="1">
      <c r="A116" s="26" t="str">
        <f>Rotation!A116</f>
        <v>GT8</v>
      </c>
      <c r="B116" s="7"/>
      <c r="C116" s="36"/>
      <c r="D116" s="36"/>
      <c r="E116" s="36"/>
      <c r="F116" s="36"/>
      <c r="G116" s="36"/>
      <c r="H116" s="34"/>
      <c r="I116" s="26" t="str">
        <f>IF(ISERROR(MATCH(Rotation!E116,$B116:$G116,0)),"",INDEX($B$3:$G$3,1,MATCH(Rotation!E116,$B116:$G116,0)))</f>
        <v/>
      </c>
      <c r="J116" s="26" t="str">
        <f>IF(ISERROR(MATCH(Rotation!F116,$B116:$G116,0)),"",INDEX($B$3:$G$3,1,MATCH(Rotation!F116,$B116:$G116,0)))</f>
        <v/>
      </c>
      <c r="K116" s="26" t="str">
        <f>IF(ISERROR(MATCH(Rotation!G116,$B116:$G116,0)),"",INDEX($B$3:$G$3,1,MATCH(Rotation!G116,$B116:$G116,0)))</f>
        <v/>
      </c>
      <c r="L116" s="7"/>
      <c r="M116" s="18" t="str">
        <f t="shared" si="62"/>
        <v/>
      </c>
      <c r="N116" s="34"/>
      <c r="O116" s="26" t="str">
        <f>IF(ISERROR(MATCH(Rotation!L116,$B116:$G116,0)),"",INDEX($B$3:$G$3,1,MATCH(Rotation!L116,$B116:$G116,0)))</f>
        <v/>
      </c>
      <c r="P116" s="26" t="str">
        <f>IF(ISERROR(MATCH(Rotation!M116,$B116:$G116,0)),"",INDEX($B$3:$G$3,1,MATCH(Rotation!M116,$B116:$G116,0)))</f>
        <v/>
      </c>
      <c r="Q116" s="26" t="str">
        <f>IF(ISERROR(MATCH(Rotation!N116,$B116:$G116,0)),"",INDEX($B$3:$G$3,1,MATCH(Rotation!N116,$B116:$G116,0)))</f>
        <v/>
      </c>
      <c r="R116" s="7"/>
      <c r="S116" s="18" t="str">
        <f t="shared" si="63"/>
        <v/>
      </c>
      <c r="T116" s="34"/>
      <c r="U116" s="21" t="e">
        <f>Rotation!C116</f>
        <v>#N/A</v>
      </c>
      <c r="V116" s="26" t="str">
        <f t="shared" si="64"/>
        <v/>
      </c>
      <c r="W116" s="26" t="e">
        <f t="shared" si="65"/>
        <v>#NUM!</v>
      </c>
      <c r="X116" s="26" t="str">
        <f t="shared" si="66"/>
        <v/>
      </c>
      <c r="Y116" s="6" t="str">
        <f t="shared" si="67"/>
        <v/>
      </c>
      <c r="Z116" s="18" t="e">
        <f t="shared" si="68"/>
        <v>#NUM!</v>
      </c>
      <c r="AA116" s="43" t="e">
        <f t="shared" si="69"/>
        <v>#NUM!</v>
      </c>
      <c r="AB116" s="21" t="e">
        <f>Rotation!J116</f>
        <v>#N/A</v>
      </c>
      <c r="AC116" s="26" t="str">
        <f t="shared" si="70"/>
        <v/>
      </c>
      <c r="AD116" s="26" t="e">
        <f t="shared" si="71"/>
        <v>#NUM!</v>
      </c>
      <c r="AE116" s="26" t="str">
        <f t="shared" si="72"/>
        <v/>
      </c>
      <c r="AF116" s="6" t="str">
        <f t="shared" si="73"/>
        <v/>
      </c>
      <c r="AG116" s="18" t="e">
        <f t="shared" si="74"/>
        <v>#NUM!</v>
      </c>
      <c r="AH116" s="18" t="e">
        <f t="shared" si="75"/>
        <v>#NUM!</v>
      </c>
      <c r="AI116" s="22"/>
    </row>
    <row r="117" spans="1:35" ht="14.25" hidden="1" customHeight="1">
      <c r="A117" s="26" t="str">
        <f>Rotation!A117</f>
        <v>GT9</v>
      </c>
      <c r="B117" s="7"/>
      <c r="C117" s="36"/>
      <c r="D117" s="36"/>
      <c r="E117" s="36"/>
      <c r="F117" s="36"/>
      <c r="G117" s="36"/>
      <c r="H117" s="34"/>
      <c r="I117" s="26" t="str">
        <f>IF(ISERROR(MATCH(Rotation!E117,$B117:$G117,0)),"",INDEX($B$3:$G$3,1,MATCH(Rotation!E117,$B117:$G117,0)))</f>
        <v/>
      </c>
      <c r="J117" s="26" t="str">
        <f>IF(ISERROR(MATCH(Rotation!F117,$B117:$G117,0)),"",INDEX($B$3:$G$3,1,MATCH(Rotation!F117,$B117:$G117,0)))</f>
        <v/>
      </c>
      <c r="K117" s="26" t="str">
        <f>IF(ISERROR(MATCH(Rotation!G117,$B117:$G117,0)),"",INDEX($B$3:$G$3,1,MATCH(Rotation!G117,$B117:$G117,0)))</f>
        <v/>
      </c>
      <c r="L117" s="7"/>
      <c r="M117" s="18" t="str">
        <f t="shared" si="62"/>
        <v/>
      </c>
      <c r="N117" s="34"/>
      <c r="O117" s="26" t="str">
        <f>IF(ISERROR(MATCH(Rotation!L117,$B117:$G117,0)),"",INDEX($B$3:$G$3,1,MATCH(Rotation!L117,$B117:$G117,0)))</f>
        <v/>
      </c>
      <c r="P117" s="26" t="str">
        <f>IF(ISERROR(MATCH(Rotation!M117,$B117:$G117,0)),"",INDEX($B$3:$G$3,1,MATCH(Rotation!M117,$B117:$G117,0)))</f>
        <v/>
      </c>
      <c r="Q117" s="26" t="str">
        <f>IF(ISERROR(MATCH(Rotation!N117,$B117:$G117,0)),"",INDEX($B$3:$G$3,1,MATCH(Rotation!N117,$B117:$G117,0)))</f>
        <v/>
      </c>
      <c r="R117" s="7"/>
      <c r="S117" s="18" t="str">
        <f t="shared" si="63"/>
        <v/>
      </c>
      <c r="T117" s="34"/>
      <c r="U117" s="21" t="e">
        <f>Rotation!C117</f>
        <v>#N/A</v>
      </c>
      <c r="V117" s="26" t="str">
        <f t="shared" si="64"/>
        <v/>
      </c>
      <c r="W117" s="26" t="e">
        <f t="shared" si="65"/>
        <v>#NUM!</v>
      </c>
      <c r="X117" s="26" t="str">
        <f t="shared" si="66"/>
        <v/>
      </c>
      <c r="Y117" s="6" t="str">
        <f t="shared" si="67"/>
        <v/>
      </c>
      <c r="Z117" s="18" t="e">
        <f t="shared" si="68"/>
        <v>#NUM!</v>
      </c>
      <c r="AA117" s="43" t="e">
        <f t="shared" si="69"/>
        <v>#NUM!</v>
      </c>
      <c r="AB117" s="21" t="e">
        <f>Rotation!J117</f>
        <v>#N/A</v>
      </c>
      <c r="AC117" s="26" t="str">
        <f t="shared" si="70"/>
        <v/>
      </c>
      <c r="AD117" s="26" t="e">
        <f t="shared" si="71"/>
        <v>#NUM!</v>
      </c>
      <c r="AE117" s="26" t="str">
        <f t="shared" si="72"/>
        <v/>
      </c>
      <c r="AF117" s="6" t="str">
        <f t="shared" si="73"/>
        <v/>
      </c>
      <c r="AG117" s="18" t="e">
        <f t="shared" si="74"/>
        <v>#NUM!</v>
      </c>
      <c r="AH117" s="18" t="e">
        <f t="shared" si="75"/>
        <v>#NUM!</v>
      </c>
      <c r="AI117" s="22"/>
    </row>
    <row r="118" spans="1:35" ht="14.25" hidden="1" customHeight="1">
      <c r="A118" s="26" t="str">
        <f>Rotation!A118</f>
        <v>GT10</v>
      </c>
      <c r="B118" s="7"/>
      <c r="C118" s="36"/>
      <c r="D118" s="36"/>
      <c r="E118" s="36"/>
      <c r="F118" s="36"/>
      <c r="G118" s="36"/>
      <c r="H118" s="34"/>
      <c r="I118" s="26" t="str">
        <f>IF(ISERROR(MATCH(Rotation!E118,$B118:$G118,0)),"",INDEX($B$3:$G$3,1,MATCH(Rotation!E118,$B118:$G118,0)))</f>
        <v/>
      </c>
      <c r="J118" s="26" t="str">
        <f>IF(ISERROR(MATCH(Rotation!F118,$B118:$G118,0)),"",INDEX($B$3:$G$3,1,MATCH(Rotation!F118,$B118:$G118,0)))</f>
        <v/>
      </c>
      <c r="K118" s="26" t="str">
        <f>IF(ISERROR(MATCH(Rotation!G118,$B118:$G118,0)),"",INDEX($B$3:$G$3,1,MATCH(Rotation!G118,$B118:$G118,0)))</f>
        <v/>
      </c>
      <c r="L118" s="7"/>
      <c r="M118" s="18" t="str">
        <f t="shared" si="62"/>
        <v/>
      </c>
      <c r="N118" s="34"/>
      <c r="O118" s="26" t="str">
        <f>IF(ISERROR(MATCH(Rotation!L118,$B118:$G118,0)),"",INDEX($B$3:$G$3,1,MATCH(Rotation!L118,$B118:$G118,0)))</f>
        <v/>
      </c>
      <c r="P118" s="26" t="str">
        <f>IF(ISERROR(MATCH(Rotation!M118,$B118:$G118,0)),"",INDEX($B$3:$G$3,1,MATCH(Rotation!M118,$B118:$G118,0)))</f>
        <v/>
      </c>
      <c r="Q118" s="26" t="str">
        <f>IF(ISERROR(MATCH(Rotation!N118,$B118:$G118,0)),"",INDEX($B$3:$G$3,1,MATCH(Rotation!N118,$B118:$G118,0)))</f>
        <v/>
      </c>
      <c r="R118" s="7"/>
      <c r="S118" s="18" t="str">
        <f t="shared" si="63"/>
        <v/>
      </c>
      <c r="T118" s="34"/>
      <c r="U118" s="21" t="e">
        <f>Rotation!C118</f>
        <v>#N/A</v>
      </c>
      <c r="V118" s="26" t="str">
        <f t="shared" si="64"/>
        <v/>
      </c>
      <c r="W118" s="26" t="e">
        <f t="shared" si="65"/>
        <v>#NUM!</v>
      </c>
      <c r="X118" s="26" t="str">
        <f t="shared" si="66"/>
        <v/>
      </c>
      <c r="Y118" s="6" t="str">
        <f t="shared" si="67"/>
        <v/>
      </c>
      <c r="Z118" s="18" t="e">
        <f t="shared" si="68"/>
        <v>#NUM!</v>
      </c>
      <c r="AA118" s="43" t="e">
        <f t="shared" si="69"/>
        <v>#NUM!</v>
      </c>
      <c r="AB118" s="21" t="e">
        <f>Rotation!J118</f>
        <v>#N/A</v>
      </c>
      <c r="AC118" s="26" t="str">
        <f t="shared" si="70"/>
        <v/>
      </c>
      <c r="AD118" s="26" t="e">
        <f t="shared" si="71"/>
        <v>#NUM!</v>
      </c>
      <c r="AE118" s="26" t="str">
        <f t="shared" si="72"/>
        <v/>
      </c>
      <c r="AF118" s="6" t="str">
        <f t="shared" si="73"/>
        <v/>
      </c>
      <c r="AG118" s="18" t="e">
        <f t="shared" si="74"/>
        <v>#NUM!</v>
      </c>
      <c r="AH118" s="18" t="e">
        <f t="shared" si="75"/>
        <v>#NUM!</v>
      </c>
      <c r="AI118" s="22"/>
    </row>
    <row r="119" spans="1:35" ht="14.25" hidden="1" customHeight="1">
      <c r="A119" s="26" t="str">
        <f>Rotation!A119</f>
        <v>GT11</v>
      </c>
      <c r="B119" s="7"/>
      <c r="C119" s="36"/>
      <c r="D119" s="36"/>
      <c r="E119" s="36"/>
      <c r="F119" s="36"/>
      <c r="G119" s="36"/>
      <c r="H119" s="34"/>
      <c r="I119" s="26" t="str">
        <f>IF(ISERROR(MATCH(Rotation!E119,$B119:$G119,0)),"",INDEX($B$3:$G$3,1,MATCH(Rotation!E119,$B119:$G119,0)))</f>
        <v/>
      </c>
      <c r="J119" s="26" t="str">
        <f>IF(ISERROR(MATCH(Rotation!F119,$B119:$G119,0)),"",INDEX($B$3:$G$3,1,MATCH(Rotation!F119,$B119:$G119,0)))</f>
        <v/>
      </c>
      <c r="K119" s="26" t="str">
        <f>IF(ISERROR(MATCH(Rotation!G119,$B119:$G119,0)),"",INDEX($B$3:$G$3,1,MATCH(Rotation!G119,$B119:$G119,0)))</f>
        <v/>
      </c>
      <c r="L119" s="7"/>
      <c r="M119" s="18" t="str">
        <f t="shared" si="62"/>
        <v/>
      </c>
      <c r="N119" s="34"/>
      <c r="O119" s="26" t="str">
        <f>IF(ISERROR(MATCH(Rotation!L119,$B119:$G119,0)),"",INDEX($B$3:$G$3,1,MATCH(Rotation!L119,$B119:$G119,0)))</f>
        <v/>
      </c>
      <c r="P119" s="26" t="str">
        <f>IF(ISERROR(MATCH(Rotation!M119,$B119:$G119,0)),"",INDEX($B$3:$G$3,1,MATCH(Rotation!M119,$B119:$G119,0)))</f>
        <v/>
      </c>
      <c r="Q119" s="26" t="str">
        <f>IF(ISERROR(MATCH(Rotation!N119,$B119:$G119,0)),"",INDEX($B$3:$G$3,1,MATCH(Rotation!N119,$B119:$G119,0)))</f>
        <v/>
      </c>
      <c r="R119" s="7"/>
      <c r="S119" s="18" t="str">
        <f t="shared" si="63"/>
        <v/>
      </c>
      <c r="T119" s="34"/>
      <c r="U119" s="21" t="e">
        <f>Rotation!C119</f>
        <v>#N/A</v>
      </c>
      <c r="V119" s="26" t="str">
        <f t="shared" si="64"/>
        <v/>
      </c>
      <c r="W119" s="26" t="e">
        <f t="shared" si="65"/>
        <v>#NUM!</v>
      </c>
      <c r="X119" s="26" t="str">
        <f t="shared" si="66"/>
        <v/>
      </c>
      <c r="Y119" s="6" t="str">
        <f t="shared" si="67"/>
        <v/>
      </c>
      <c r="Z119" s="18" t="e">
        <f t="shared" si="68"/>
        <v>#NUM!</v>
      </c>
      <c r="AA119" s="43" t="e">
        <f t="shared" si="69"/>
        <v>#NUM!</v>
      </c>
      <c r="AB119" s="21" t="e">
        <f>Rotation!J119</f>
        <v>#N/A</v>
      </c>
      <c r="AC119" s="26" t="str">
        <f t="shared" si="70"/>
        <v/>
      </c>
      <c r="AD119" s="26" t="e">
        <f t="shared" si="71"/>
        <v>#NUM!</v>
      </c>
      <c r="AE119" s="26" t="str">
        <f t="shared" si="72"/>
        <v/>
      </c>
      <c r="AF119" s="6" t="str">
        <f t="shared" si="73"/>
        <v/>
      </c>
      <c r="AG119" s="18" t="e">
        <f t="shared" si="74"/>
        <v>#NUM!</v>
      </c>
      <c r="AH119" s="18" t="e">
        <f t="shared" si="75"/>
        <v>#NUM!</v>
      </c>
      <c r="AI119" s="22"/>
    </row>
    <row r="120" spans="1:35" ht="14.25" hidden="1" customHeight="1">
      <c r="A120" s="26" t="str">
        <f>Rotation!A120</f>
        <v>GT12</v>
      </c>
      <c r="B120" s="7"/>
      <c r="C120" s="36"/>
      <c r="D120" s="36"/>
      <c r="E120" s="36"/>
      <c r="F120" s="36"/>
      <c r="G120" s="36"/>
      <c r="H120" s="34"/>
      <c r="I120" s="26" t="str">
        <f>IF(ISERROR(MATCH(Rotation!E120,$B120:$G120,0)),"",INDEX($B$3:$G$3,1,MATCH(Rotation!E120,$B120:$G120,0)))</f>
        <v/>
      </c>
      <c r="J120" s="26" t="str">
        <f>IF(ISERROR(MATCH(Rotation!F120,$B120:$G120,0)),"",INDEX($B$3:$G$3,1,MATCH(Rotation!F120,$B120:$G120,0)))</f>
        <v/>
      </c>
      <c r="K120" s="26" t="str">
        <f>IF(ISERROR(MATCH(Rotation!G120,$B120:$G120,0)),"",INDEX($B$3:$G$3,1,MATCH(Rotation!G120,$B120:$G120,0)))</f>
        <v/>
      </c>
      <c r="L120" s="7"/>
      <c r="M120" s="18" t="str">
        <f t="shared" si="62"/>
        <v/>
      </c>
      <c r="N120" s="34"/>
      <c r="O120" s="26" t="str">
        <f>IF(ISERROR(MATCH(Rotation!L120,$B120:$G120,0)),"",INDEX($B$3:$G$3,1,MATCH(Rotation!L120,$B120:$G120,0)))</f>
        <v/>
      </c>
      <c r="P120" s="26" t="str">
        <f>IF(ISERROR(MATCH(Rotation!M120,$B120:$G120,0)),"",INDEX($B$3:$G$3,1,MATCH(Rotation!M120,$B120:$G120,0)))</f>
        <v/>
      </c>
      <c r="Q120" s="26" t="str">
        <f>IF(ISERROR(MATCH(Rotation!N120,$B120:$G120,0)),"",INDEX($B$3:$G$3,1,MATCH(Rotation!N120,$B120:$G120,0)))</f>
        <v/>
      </c>
      <c r="R120" s="7"/>
      <c r="S120" s="18" t="str">
        <f t="shared" si="63"/>
        <v/>
      </c>
      <c r="T120" s="34"/>
      <c r="U120" s="21" t="e">
        <f>Rotation!C120</f>
        <v>#N/A</v>
      </c>
      <c r="V120" s="26" t="str">
        <f t="shared" si="64"/>
        <v/>
      </c>
      <c r="W120" s="26" t="e">
        <f t="shared" si="65"/>
        <v>#NUM!</v>
      </c>
      <c r="X120" s="26" t="str">
        <f t="shared" si="66"/>
        <v/>
      </c>
      <c r="Y120" s="6" t="str">
        <f t="shared" si="67"/>
        <v/>
      </c>
      <c r="Z120" s="18" t="e">
        <f t="shared" si="68"/>
        <v>#NUM!</v>
      </c>
      <c r="AA120" s="43" t="e">
        <f t="shared" si="69"/>
        <v>#NUM!</v>
      </c>
      <c r="AB120" s="21" t="e">
        <f>Rotation!J120</f>
        <v>#N/A</v>
      </c>
      <c r="AC120" s="26" t="str">
        <f t="shared" si="70"/>
        <v/>
      </c>
      <c r="AD120" s="26" t="e">
        <f t="shared" si="71"/>
        <v>#NUM!</v>
      </c>
      <c r="AE120" s="26" t="str">
        <f t="shared" si="72"/>
        <v/>
      </c>
      <c r="AF120" s="6" t="str">
        <f t="shared" si="73"/>
        <v/>
      </c>
      <c r="AG120" s="18" t="e">
        <f t="shared" si="74"/>
        <v>#NUM!</v>
      </c>
      <c r="AH120" s="18" t="e">
        <f t="shared" si="75"/>
        <v>#NUM!</v>
      </c>
      <c r="AI120" s="22"/>
    </row>
    <row r="121" spans="1:35" ht="14.25" hidden="1" customHeight="1">
      <c r="A121" s="28"/>
      <c r="B121" s="22"/>
      <c r="C121" s="22"/>
      <c r="D121" s="22"/>
      <c r="E121" s="22"/>
      <c r="F121" s="22"/>
      <c r="G121" s="22"/>
      <c r="H121" s="22"/>
      <c r="I121" s="28"/>
      <c r="J121" s="28"/>
      <c r="K121" s="28"/>
      <c r="L121" s="22"/>
      <c r="M121" s="22"/>
      <c r="N121" s="22"/>
      <c r="O121" s="28"/>
      <c r="P121" s="28"/>
      <c r="Q121" s="28"/>
      <c r="R121" s="22"/>
      <c r="S121" s="22"/>
      <c r="T121" s="22"/>
      <c r="U121" s="28"/>
      <c r="V121" s="28"/>
      <c r="W121" s="28"/>
      <c r="X121" s="28"/>
      <c r="Y121" s="22"/>
      <c r="Z121" s="22"/>
      <c r="AA121" s="18" t="str">
        <f>CONCATENATE(COUNTIF(AA109:AA120,"W"),"-",COUNTIF(AA109:AA120,"L"))</f>
        <v>0-0</v>
      </c>
      <c r="AB121" s="28"/>
      <c r="AC121" s="28"/>
      <c r="AD121" s="28"/>
      <c r="AE121" s="28"/>
      <c r="AF121" s="22"/>
      <c r="AG121" s="22"/>
      <c r="AH121" s="18" t="str">
        <f>CONCATENATE(COUNTIF(AH109:AH120,"W"),"-",COUNTIF(AH109:AH120,"L"))</f>
        <v>0-0</v>
      </c>
      <c r="AI121" s="22"/>
    </row>
    <row r="122" spans="1:35" ht="14.2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spans="1:35" ht="15.75" customHeight="1">
      <c r="A123" s="50" t="str">
        <f>Rotation!A124</f>
        <v>Silver Consolation Round</v>
      </c>
      <c r="B123" s="51"/>
      <c r="C123" s="51"/>
      <c r="D123" s="51"/>
      <c r="E123" s="51"/>
      <c r="F123" s="51"/>
      <c r="G123" s="51"/>
      <c r="H123" s="51"/>
      <c r="I123" s="51"/>
      <c r="J123" s="51"/>
      <c r="K123" s="51"/>
      <c r="L123" s="51"/>
      <c r="M123" s="51"/>
      <c r="N123" s="51"/>
      <c r="O123" s="51"/>
      <c r="P123" s="51"/>
      <c r="Q123" s="51"/>
      <c r="R123" s="51"/>
      <c r="S123" s="51"/>
      <c r="T123" s="22"/>
      <c r="U123" s="50" t="str">
        <f>A123</f>
        <v>Silver Consolation Round</v>
      </c>
      <c r="V123" s="51"/>
      <c r="W123" s="51"/>
      <c r="X123" s="51"/>
      <c r="Y123" s="51"/>
      <c r="Z123" s="51"/>
      <c r="AA123" s="51"/>
      <c r="AB123" s="51"/>
      <c r="AC123" s="51"/>
      <c r="AD123" s="51"/>
      <c r="AE123" s="51"/>
      <c r="AF123" s="51"/>
      <c r="AG123" s="51"/>
      <c r="AH123" s="51"/>
      <c r="AI123" s="22"/>
    </row>
    <row r="124" spans="1:35" ht="14.25" customHeight="1">
      <c r="A124" s="40" t="s">
        <v>57</v>
      </c>
      <c r="B124" s="59" t="s">
        <v>58</v>
      </c>
      <c r="C124" s="61"/>
      <c r="D124" s="61"/>
      <c r="E124" s="61"/>
      <c r="F124" s="61"/>
      <c r="G124" s="61"/>
      <c r="H124" s="30"/>
      <c r="I124" s="59" t="s">
        <v>59</v>
      </c>
      <c r="J124" s="61"/>
      <c r="K124" s="61"/>
      <c r="L124" s="1" t="s">
        <v>60</v>
      </c>
      <c r="M124" s="1" t="s">
        <v>61</v>
      </c>
      <c r="N124" s="30"/>
      <c r="O124" s="59" t="s">
        <v>62</v>
      </c>
      <c r="P124" s="61"/>
      <c r="Q124" s="61"/>
      <c r="R124" s="1" t="s">
        <v>60</v>
      </c>
      <c r="S124" s="1" t="s">
        <v>61</v>
      </c>
      <c r="T124" s="30"/>
      <c r="U124" s="1" t="s">
        <v>63</v>
      </c>
      <c r="V124" s="59" t="s">
        <v>59</v>
      </c>
      <c r="W124" s="61"/>
      <c r="X124" s="61"/>
      <c r="Y124" s="1" t="s">
        <v>60</v>
      </c>
      <c r="Z124" s="1" t="s">
        <v>61</v>
      </c>
      <c r="AA124" s="1" t="s">
        <v>64</v>
      </c>
      <c r="AB124" s="1" t="s">
        <v>63</v>
      </c>
      <c r="AC124" s="59" t="s">
        <v>62</v>
      </c>
      <c r="AD124" s="61"/>
      <c r="AE124" s="61"/>
      <c r="AF124" s="1" t="s">
        <v>60</v>
      </c>
      <c r="AG124" s="1" t="s">
        <v>61</v>
      </c>
      <c r="AH124" s="1" t="s">
        <v>64</v>
      </c>
      <c r="AI124" s="22"/>
    </row>
    <row r="125" spans="1:35" ht="14.25" customHeight="1">
      <c r="A125" s="14"/>
      <c r="B125" s="31">
        <v>1</v>
      </c>
      <c r="C125" s="24">
        <v>2</v>
      </c>
      <c r="D125" s="24">
        <v>3</v>
      </c>
      <c r="E125" s="24">
        <v>4</v>
      </c>
      <c r="F125" s="24">
        <v>5</v>
      </c>
      <c r="G125" s="24">
        <v>6</v>
      </c>
      <c r="H125" s="22"/>
      <c r="I125" s="23"/>
      <c r="J125" s="23"/>
      <c r="K125" s="23"/>
      <c r="L125" s="22"/>
      <c r="M125" s="22"/>
      <c r="N125" s="22"/>
      <c r="O125" s="23"/>
      <c r="P125" s="23"/>
      <c r="Q125" s="23"/>
      <c r="R125" s="22"/>
      <c r="S125" s="22"/>
      <c r="T125" s="22"/>
      <c r="U125" s="23"/>
      <c r="V125" s="23"/>
      <c r="W125" s="23"/>
      <c r="X125" s="23"/>
      <c r="Y125" s="22"/>
      <c r="Z125" s="22"/>
      <c r="AA125" s="22"/>
      <c r="AB125" s="23"/>
      <c r="AC125" s="23"/>
      <c r="AD125" s="23"/>
      <c r="AE125" s="23"/>
      <c r="AF125" s="22"/>
      <c r="AG125" s="22"/>
      <c r="AH125" s="22"/>
      <c r="AI125" s="22"/>
    </row>
    <row r="126" spans="1:35" ht="14.25" customHeight="1">
      <c r="A126" s="26" t="str">
        <f>Rotation!A126</f>
        <v>S1</v>
      </c>
      <c r="B126" s="7">
        <v>6</v>
      </c>
      <c r="C126" s="36">
        <v>5</v>
      </c>
      <c r="D126" s="36">
        <v>1</v>
      </c>
      <c r="E126" s="36">
        <v>4</v>
      </c>
      <c r="F126" s="36">
        <v>3</v>
      </c>
      <c r="G126" s="36">
        <v>2</v>
      </c>
      <c r="H126" s="34"/>
      <c r="I126" s="26">
        <f>IF(ISERROR(MATCH(Rotation!E126,$B126:$G126,0)),"",INDEX($B$3:$G$3,1,MATCH(Rotation!E126,$B126:$G126,0)))</f>
        <v>3</v>
      </c>
      <c r="J126" s="26">
        <f>IF(ISERROR(MATCH(Rotation!F126,$B126:$G126,0)),"",INDEX($B$3:$G$3,1,MATCH(Rotation!F126,$B126:$G126,0)))</f>
        <v>6</v>
      </c>
      <c r="K126" s="26">
        <f>IF(ISERROR(MATCH(Rotation!G126,$B126:$G126,0)),"",INDEX($B$3:$G$3,1,MATCH(Rotation!G126,$B126:$G126,0)))</f>
        <v>5</v>
      </c>
      <c r="L126" s="7"/>
      <c r="M126" s="18">
        <f t="shared" ref="M126:M131" si="76">IF((SUM(I126:L126)&gt;0),SUM(I126:L126),"")</f>
        <v>14</v>
      </c>
      <c r="N126" s="34"/>
      <c r="O126" s="26">
        <f>IF(ISERROR(MATCH(Rotation!L126,$B126:$G126,0)),"",INDEX($B$3:$G$3,1,MATCH(Rotation!L126,$B126:$G126,0)))</f>
        <v>4</v>
      </c>
      <c r="P126" s="26">
        <f>IF(ISERROR(MATCH(Rotation!M126,$B126:$G126,0)),"",INDEX($B$3:$G$3,1,MATCH(Rotation!M126,$B126:$G126,0)))</f>
        <v>2</v>
      </c>
      <c r="Q126" s="26">
        <f>IF(ISERROR(MATCH(Rotation!N126,$B126:$G126,0)),"",INDEX($B$3:$G$3,1,MATCH(Rotation!N126,$B126:$G126,0)))</f>
        <v>1</v>
      </c>
      <c r="R126" s="7"/>
      <c r="S126" s="18">
        <f t="shared" ref="S126:S131" si="77">IF((SUM(O126:R126)&gt;0),SUM(O126:R126),"")</f>
        <v>7</v>
      </c>
      <c r="T126" s="34"/>
      <c r="U126" s="21" t="str">
        <f>Rotation!C126</f>
        <v>Corona del Mar HS</v>
      </c>
      <c r="V126" s="26">
        <f t="shared" ref="V126:V131" si="78">IF((MIN(I126:K126)=0),"",MIN(I126:K126))</f>
        <v>3</v>
      </c>
      <c r="W126" s="26">
        <f t="shared" ref="W126:W131" si="79">IF((MEDIAN(I126:K126)=0),"",MEDIAN(I126:K126))</f>
        <v>5</v>
      </c>
      <c r="X126" s="26">
        <f t="shared" ref="X126:X131" si="80">IF((MAX(I126:K126)=0),"",MAX(I126:K126))</f>
        <v>6</v>
      </c>
      <c r="Y126" s="6" t="str">
        <f t="shared" ref="Y126:Y131" si="81">IF((LEN(L126)=0),"",L126)</f>
        <v/>
      </c>
      <c r="Z126" s="18">
        <f t="shared" ref="Z126:Z131" si="82">IF((SUM(V126:Y126)&gt;0),SUM(V126:Y126),"")</f>
        <v>14</v>
      </c>
      <c r="AA126" s="43" t="str">
        <f t="shared" ref="AA126:AA131" si="83">IF((LEN(Z126)&gt;0),IF((Z126&gt;AG126),"L","W"),"")</f>
        <v>L</v>
      </c>
      <c r="AB126" s="21" t="str">
        <f>Rotation!J126</f>
        <v>St Thomas Aquinas HS</v>
      </c>
      <c r="AC126" s="26">
        <f t="shared" ref="AC126:AC131" si="84">IF((MIN(O126:Q126)=0),"",MIN(O126:Q126))</f>
        <v>1</v>
      </c>
      <c r="AD126" s="26">
        <f t="shared" ref="AD126:AD131" si="85">IF((MEDIAN(O126:Q126)=0),"",MEDIAN(O126:Q126))</f>
        <v>2</v>
      </c>
      <c r="AE126" s="26">
        <f t="shared" ref="AE126:AE131" si="86">IF((MAX(O126:Q126)=0),"",MAX(O126:Q126))</f>
        <v>4</v>
      </c>
      <c r="AF126" s="6" t="str">
        <f t="shared" ref="AF126:AF131" si="87">IF((LEN(R126)=0),"",R126)</f>
        <v/>
      </c>
      <c r="AG126" s="18">
        <f t="shared" ref="AG126:AG131" si="88">IF((SUM(AC126:AF126)&gt;0),SUM(AC126:AF126),"")</f>
        <v>7</v>
      </c>
      <c r="AH126" s="18" t="str">
        <f t="shared" ref="AH126:AH131" si="89">IF((LEN(AG126)&gt;0),IF((AG126&gt;Z126),"L","W"),"")</f>
        <v>W</v>
      </c>
      <c r="AI126" s="22"/>
    </row>
    <row r="127" spans="1:35" ht="14.25" customHeight="1">
      <c r="A127" s="26" t="str">
        <f>Rotation!A127</f>
        <v>S2</v>
      </c>
      <c r="B127" s="7">
        <v>5</v>
      </c>
      <c r="C127" s="36">
        <v>3</v>
      </c>
      <c r="D127" s="36">
        <v>6</v>
      </c>
      <c r="E127" s="36">
        <v>1</v>
      </c>
      <c r="F127" s="36">
        <v>4</v>
      </c>
      <c r="G127" s="36">
        <v>2</v>
      </c>
      <c r="H127" s="34"/>
      <c r="I127" s="26">
        <f>IF(ISERROR(MATCH(Rotation!E127,$B127:$G127,0)),"",INDEX($B$3:$G$3,1,MATCH(Rotation!E127,$B127:$G127,0)))</f>
        <v>4</v>
      </c>
      <c r="J127" s="26">
        <f>IF(ISERROR(MATCH(Rotation!F127,$B127:$G127,0)),"",INDEX($B$3:$G$3,1,MATCH(Rotation!F127,$B127:$G127,0)))</f>
        <v>6</v>
      </c>
      <c r="K127" s="26">
        <f>IF(ISERROR(MATCH(Rotation!G127,$B127:$G127,0)),"",INDEX($B$3:$G$3,1,MATCH(Rotation!G127,$B127:$G127,0)))</f>
        <v>2</v>
      </c>
      <c r="L127" s="7"/>
      <c r="M127" s="18">
        <f t="shared" si="76"/>
        <v>12</v>
      </c>
      <c r="N127" s="34"/>
      <c r="O127" s="26">
        <f>IF(ISERROR(MATCH(Rotation!L127,$B127:$G127,0)),"",INDEX($B$3:$G$3,1,MATCH(Rotation!L127,$B127:$G127,0)))</f>
        <v>5</v>
      </c>
      <c r="P127" s="26">
        <f>IF(ISERROR(MATCH(Rotation!M127,$B127:$G127,0)),"",INDEX($B$3:$G$3,1,MATCH(Rotation!M127,$B127:$G127,0)))</f>
        <v>1</v>
      </c>
      <c r="Q127" s="26">
        <f>IF(ISERROR(MATCH(Rotation!N127,$B127:$G127,0)),"",INDEX($B$3:$G$3,1,MATCH(Rotation!N127,$B127:$G127,0)))</f>
        <v>3</v>
      </c>
      <c r="R127" s="7"/>
      <c r="S127" s="18">
        <f t="shared" si="77"/>
        <v>9</v>
      </c>
      <c r="T127" s="34"/>
      <c r="U127" s="21" t="str">
        <f>Rotation!C127</f>
        <v>Cape Cod Academy</v>
      </c>
      <c r="V127" s="26">
        <f t="shared" si="78"/>
        <v>2</v>
      </c>
      <c r="W127" s="26">
        <f t="shared" si="79"/>
        <v>4</v>
      </c>
      <c r="X127" s="26">
        <f t="shared" si="80"/>
        <v>6</v>
      </c>
      <c r="Y127" s="6" t="str">
        <f t="shared" si="81"/>
        <v/>
      </c>
      <c r="Z127" s="18">
        <f t="shared" si="82"/>
        <v>12</v>
      </c>
      <c r="AA127" s="43" t="str">
        <f t="shared" si="83"/>
        <v>L</v>
      </c>
      <c r="AB127" s="21" t="str">
        <f>Rotation!J127</f>
        <v>Newport Harbor HS</v>
      </c>
      <c r="AC127" s="26">
        <f t="shared" si="84"/>
        <v>1</v>
      </c>
      <c r="AD127" s="26">
        <f t="shared" si="85"/>
        <v>3</v>
      </c>
      <c r="AE127" s="26">
        <f t="shared" si="86"/>
        <v>5</v>
      </c>
      <c r="AF127" s="6" t="str">
        <f t="shared" si="87"/>
        <v/>
      </c>
      <c r="AG127" s="18">
        <f t="shared" si="88"/>
        <v>9</v>
      </c>
      <c r="AH127" s="18" t="str">
        <f t="shared" si="89"/>
        <v>W</v>
      </c>
      <c r="AI127" s="22"/>
    </row>
    <row r="128" spans="1:35" ht="14.25" customHeight="1">
      <c r="A128" s="26" t="str">
        <f>Rotation!A128</f>
        <v>S3</v>
      </c>
      <c r="B128" s="7">
        <v>4</v>
      </c>
      <c r="C128" s="36">
        <v>5</v>
      </c>
      <c r="D128" s="36">
        <v>1</v>
      </c>
      <c r="E128" s="36">
        <v>2</v>
      </c>
      <c r="F128" s="36">
        <v>6</v>
      </c>
      <c r="G128" s="36">
        <v>3</v>
      </c>
      <c r="H128" s="34"/>
      <c r="I128" s="26">
        <f>IF(ISERROR(MATCH(Rotation!E128,$B128:$G128,0)),"",INDEX($B$3:$G$3,1,MATCH(Rotation!E128,$B128:$G128,0)))</f>
        <v>1</v>
      </c>
      <c r="J128" s="26">
        <f>IF(ISERROR(MATCH(Rotation!F128,$B128:$G128,0)),"",INDEX($B$3:$G$3,1,MATCH(Rotation!F128,$B128:$G128,0)))</f>
        <v>2</v>
      </c>
      <c r="K128" s="26">
        <f>IF(ISERROR(MATCH(Rotation!G128,$B128:$G128,0)),"",INDEX($B$3:$G$3,1,MATCH(Rotation!G128,$B128:$G128,0)))</f>
        <v>5</v>
      </c>
      <c r="L128" s="7"/>
      <c r="M128" s="18">
        <f t="shared" si="76"/>
        <v>8</v>
      </c>
      <c r="N128" s="34"/>
      <c r="O128" s="26">
        <f>IF(ISERROR(MATCH(Rotation!L128,$B128:$G128,0)),"",INDEX($B$3:$G$3,1,MATCH(Rotation!L128,$B128:$G128,0)))</f>
        <v>3</v>
      </c>
      <c r="P128" s="26">
        <f>IF(ISERROR(MATCH(Rotation!M128,$B128:$G128,0)),"",INDEX($B$3:$G$3,1,MATCH(Rotation!M128,$B128:$G128,0)))</f>
        <v>4</v>
      </c>
      <c r="Q128" s="26">
        <f>IF(ISERROR(MATCH(Rotation!N128,$B128:$G128,0)),"",INDEX($B$3:$G$3,1,MATCH(Rotation!N128,$B128:$G128,0)))</f>
        <v>6</v>
      </c>
      <c r="R128" s="7"/>
      <c r="S128" s="18">
        <f t="shared" si="77"/>
        <v>13</v>
      </c>
      <c r="T128" s="34"/>
      <c r="U128" s="21" t="str">
        <f>Rotation!C128</f>
        <v>Corona del Mar HS</v>
      </c>
      <c r="V128" s="26">
        <f t="shared" si="78"/>
        <v>1</v>
      </c>
      <c r="W128" s="26">
        <f t="shared" si="79"/>
        <v>2</v>
      </c>
      <c r="X128" s="26">
        <f t="shared" si="80"/>
        <v>5</v>
      </c>
      <c r="Y128" s="6" t="str">
        <f t="shared" si="81"/>
        <v/>
      </c>
      <c r="Z128" s="18">
        <f t="shared" si="82"/>
        <v>8</v>
      </c>
      <c r="AA128" s="43" t="str">
        <f t="shared" si="83"/>
        <v>W</v>
      </c>
      <c r="AB128" s="21" t="str">
        <f>Rotation!J128</f>
        <v>Newport Harbor HS</v>
      </c>
      <c r="AC128" s="26">
        <f t="shared" si="84"/>
        <v>3</v>
      </c>
      <c r="AD128" s="26">
        <f t="shared" si="85"/>
        <v>4</v>
      </c>
      <c r="AE128" s="26">
        <f t="shared" si="86"/>
        <v>6</v>
      </c>
      <c r="AF128" s="6" t="str">
        <f t="shared" si="87"/>
        <v/>
      </c>
      <c r="AG128" s="18">
        <f t="shared" si="88"/>
        <v>13</v>
      </c>
      <c r="AH128" s="18" t="str">
        <f t="shared" si="89"/>
        <v>L</v>
      </c>
      <c r="AI128" s="22"/>
    </row>
    <row r="129" spans="1:35" ht="14.25" customHeight="1">
      <c r="A129" s="26" t="str">
        <f>Rotation!A129</f>
        <v>S4</v>
      </c>
      <c r="B129" s="7">
        <v>5</v>
      </c>
      <c r="C129" s="36">
        <v>6</v>
      </c>
      <c r="D129" s="36">
        <v>2</v>
      </c>
      <c r="E129" s="36">
        <v>3</v>
      </c>
      <c r="F129" s="36">
        <v>1</v>
      </c>
      <c r="G129" s="36">
        <v>4</v>
      </c>
      <c r="H129" s="34"/>
      <c r="I129" s="26">
        <f>IF(ISERROR(MATCH(Rotation!E129,$B129:$G129,0)),"",INDEX($B$3:$G$3,1,MATCH(Rotation!E129,$B129:$G129,0)))</f>
        <v>6</v>
      </c>
      <c r="J129" s="26">
        <f>IF(ISERROR(MATCH(Rotation!F129,$B129:$G129,0)),"",INDEX($B$3:$G$3,1,MATCH(Rotation!F129,$B129:$G129,0)))</f>
        <v>1</v>
      </c>
      <c r="K129" s="26">
        <f>IF(ISERROR(MATCH(Rotation!G129,$B129:$G129,0)),"",INDEX($B$3:$G$3,1,MATCH(Rotation!G129,$B129:$G129,0)))</f>
        <v>2</v>
      </c>
      <c r="L129" s="7"/>
      <c r="M129" s="18">
        <f t="shared" si="76"/>
        <v>9</v>
      </c>
      <c r="N129" s="34"/>
      <c r="O129" s="26">
        <f>IF(ISERROR(MATCH(Rotation!L129,$B129:$G129,0)),"",INDEX($B$3:$G$3,1,MATCH(Rotation!L129,$B129:$G129,0)))</f>
        <v>5</v>
      </c>
      <c r="P129" s="26">
        <f>IF(ISERROR(MATCH(Rotation!M129,$B129:$G129,0)),"",INDEX($B$3:$G$3,1,MATCH(Rotation!M129,$B129:$G129,0)))</f>
        <v>3</v>
      </c>
      <c r="Q129" s="26">
        <f>IF(ISERROR(MATCH(Rotation!N129,$B129:$G129,0)),"",INDEX($B$3:$G$3,1,MATCH(Rotation!N129,$B129:$G129,0)))</f>
        <v>4</v>
      </c>
      <c r="R129" s="7"/>
      <c r="S129" s="18">
        <f t="shared" si="77"/>
        <v>12</v>
      </c>
      <c r="T129" s="34"/>
      <c r="U129" s="21" t="str">
        <f>Rotation!C129</f>
        <v>Cape Cod Academy</v>
      </c>
      <c r="V129" s="26">
        <f t="shared" si="78"/>
        <v>1</v>
      </c>
      <c r="W129" s="26">
        <f t="shared" si="79"/>
        <v>2</v>
      </c>
      <c r="X129" s="26">
        <f t="shared" si="80"/>
        <v>6</v>
      </c>
      <c r="Y129" s="6" t="str">
        <f t="shared" si="81"/>
        <v/>
      </c>
      <c r="Z129" s="18">
        <f t="shared" si="82"/>
        <v>9</v>
      </c>
      <c r="AA129" s="43" t="str">
        <f t="shared" si="83"/>
        <v>W</v>
      </c>
      <c r="AB129" s="21" t="str">
        <f>Rotation!J129</f>
        <v>St Thomas Aquinas HS</v>
      </c>
      <c r="AC129" s="26">
        <f t="shared" si="84"/>
        <v>3</v>
      </c>
      <c r="AD129" s="26">
        <f t="shared" si="85"/>
        <v>4</v>
      </c>
      <c r="AE129" s="26">
        <f t="shared" si="86"/>
        <v>5</v>
      </c>
      <c r="AF129" s="6" t="str">
        <f t="shared" si="87"/>
        <v/>
      </c>
      <c r="AG129" s="18">
        <f t="shared" si="88"/>
        <v>12</v>
      </c>
      <c r="AH129" s="18" t="str">
        <f t="shared" si="89"/>
        <v>L</v>
      </c>
      <c r="AI129" s="22"/>
    </row>
    <row r="130" spans="1:35" ht="14.25" customHeight="1">
      <c r="A130" s="26" t="str">
        <f>Rotation!A130</f>
        <v>S5</v>
      </c>
      <c r="B130" s="7">
        <v>5</v>
      </c>
      <c r="C130" s="36">
        <v>4</v>
      </c>
      <c r="D130" s="36">
        <v>3</v>
      </c>
      <c r="E130" s="36">
        <v>2</v>
      </c>
      <c r="F130" s="36">
        <v>1</v>
      </c>
      <c r="G130" s="36">
        <v>6</v>
      </c>
      <c r="H130" s="34"/>
      <c r="I130" s="26">
        <f>IF(ISERROR(MATCH(Rotation!E130,$B130:$G130,0)),"",INDEX($B$3:$G$3,1,MATCH(Rotation!E130,$B130:$G130,0)))</f>
        <v>5</v>
      </c>
      <c r="J130" s="26">
        <f>IF(ISERROR(MATCH(Rotation!F130,$B130:$G130,0)),"",INDEX($B$3:$G$3,1,MATCH(Rotation!F130,$B130:$G130,0)))</f>
        <v>4</v>
      </c>
      <c r="K130" s="26">
        <f>IF(ISERROR(MATCH(Rotation!G130,$B130:$G130,0)),"",INDEX($B$3:$G$3,1,MATCH(Rotation!G130,$B130:$G130,0)))</f>
        <v>3</v>
      </c>
      <c r="L130" s="7"/>
      <c r="M130" s="18">
        <f t="shared" si="76"/>
        <v>12</v>
      </c>
      <c r="N130" s="34"/>
      <c r="O130" s="26">
        <f>IF(ISERROR(MATCH(Rotation!L130,$B130:$G130,0)),"",INDEX($B$3:$G$3,1,MATCH(Rotation!L130,$B130:$G130,0)))</f>
        <v>2</v>
      </c>
      <c r="P130" s="26">
        <f>IF(ISERROR(MATCH(Rotation!M130,$B130:$G130,0)),"",INDEX($B$3:$G$3,1,MATCH(Rotation!M130,$B130:$G130,0)))</f>
        <v>1</v>
      </c>
      <c r="Q130" s="26">
        <f>IF(ISERROR(MATCH(Rotation!N130,$B130:$G130,0)),"",INDEX($B$3:$G$3,1,MATCH(Rotation!N130,$B130:$G130,0)))</f>
        <v>6</v>
      </c>
      <c r="R130" s="7"/>
      <c r="S130" s="18">
        <f t="shared" si="77"/>
        <v>9</v>
      </c>
      <c r="T130" s="34"/>
      <c r="U130" s="21" t="str">
        <f>Rotation!C130</f>
        <v>Corona del Mar HS</v>
      </c>
      <c r="V130" s="26">
        <f t="shared" si="78"/>
        <v>3</v>
      </c>
      <c r="W130" s="26">
        <f t="shared" si="79"/>
        <v>4</v>
      </c>
      <c r="X130" s="26">
        <f t="shared" si="80"/>
        <v>5</v>
      </c>
      <c r="Y130" s="6" t="str">
        <f t="shared" si="81"/>
        <v/>
      </c>
      <c r="Z130" s="18">
        <f t="shared" si="82"/>
        <v>12</v>
      </c>
      <c r="AA130" s="43" t="str">
        <f t="shared" si="83"/>
        <v>L</v>
      </c>
      <c r="AB130" s="21" t="str">
        <f>Rotation!J130</f>
        <v>Cape Cod Academy</v>
      </c>
      <c r="AC130" s="26">
        <f t="shared" si="84"/>
        <v>1</v>
      </c>
      <c r="AD130" s="26">
        <f t="shared" si="85"/>
        <v>2</v>
      </c>
      <c r="AE130" s="26">
        <f t="shared" si="86"/>
        <v>6</v>
      </c>
      <c r="AF130" s="6" t="str">
        <f t="shared" si="87"/>
        <v/>
      </c>
      <c r="AG130" s="18">
        <f t="shared" si="88"/>
        <v>9</v>
      </c>
      <c r="AH130" s="18" t="str">
        <f t="shared" si="89"/>
        <v>W</v>
      </c>
      <c r="AI130" s="22"/>
    </row>
    <row r="131" spans="1:35" ht="14.25" customHeight="1">
      <c r="A131" s="26" t="str">
        <f>Rotation!A131</f>
        <v>S6</v>
      </c>
      <c r="B131" s="7">
        <v>6</v>
      </c>
      <c r="C131" s="36">
        <v>4</v>
      </c>
      <c r="D131" s="36">
        <v>3</v>
      </c>
      <c r="E131" s="36">
        <v>2</v>
      </c>
      <c r="F131" s="36">
        <v>1</v>
      </c>
      <c r="G131" s="36">
        <v>5</v>
      </c>
      <c r="H131" s="34"/>
      <c r="I131" s="26">
        <f>IF(ISERROR(MATCH(Rotation!E131,$B131:$G131,0)),"",INDEX($B$3:$G$3,1,MATCH(Rotation!E131,$B131:$G131,0)))</f>
        <v>5</v>
      </c>
      <c r="J131" s="26">
        <f>IF(ISERROR(MATCH(Rotation!F131,$B131:$G131,0)),"",INDEX($B$3:$G$3,1,MATCH(Rotation!F131,$B131:$G131,0)))</f>
        <v>4</v>
      </c>
      <c r="K131" s="26">
        <f>IF(ISERROR(MATCH(Rotation!G131,$B131:$G131,0)),"",INDEX($B$3:$G$3,1,MATCH(Rotation!G131,$B131:$G131,0)))</f>
        <v>3</v>
      </c>
      <c r="L131" s="7"/>
      <c r="M131" s="18">
        <f t="shared" si="76"/>
        <v>12</v>
      </c>
      <c r="N131" s="34"/>
      <c r="O131" s="26">
        <f>IF(ISERROR(MATCH(Rotation!L131,$B131:$G131,0)),"",INDEX($B$3:$G$3,1,MATCH(Rotation!L131,$B131:$G131,0)))</f>
        <v>2</v>
      </c>
      <c r="P131" s="26">
        <f>IF(ISERROR(MATCH(Rotation!M131,$B131:$G131,0)),"",INDEX($B$3:$G$3,1,MATCH(Rotation!M131,$B131:$G131,0)))</f>
        <v>6</v>
      </c>
      <c r="Q131" s="26">
        <f>IF(ISERROR(MATCH(Rotation!N131,$B131:$G131,0)),"",INDEX($B$3:$G$3,1,MATCH(Rotation!N131,$B131:$G131,0)))</f>
        <v>1</v>
      </c>
      <c r="R131" s="7"/>
      <c r="S131" s="18">
        <f t="shared" si="77"/>
        <v>9</v>
      </c>
      <c r="T131" s="34"/>
      <c r="U131" s="21" t="str">
        <f>Rotation!C131</f>
        <v>Newport Harbor HS</v>
      </c>
      <c r="V131" s="26">
        <f t="shared" si="78"/>
        <v>3</v>
      </c>
      <c r="W131" s="26">
        <f t="shared" si="79"/>
        <v>4</v>
      </c>
      <c r="X131" s="26">
        <f t="shared" si="80"/>
        <v>5</v>
      </c>
      <c r="Y131" s="6" t="str">
        <f t="shared" si="81"/>
        <v/>
      </c>
      <c r="Z131" s="18">
        <f t="shared" si="82"/>
        <v>12</v>
      </c>
      <c r="AA131" s="43" t="str">
        <f t="shared" si="83"/>
        <v>L</v>
      </c>
      <c r="AB131" s="21" t="str">
        <f>Rotation!J131</f>
        <v>St Thomas Aquinas HS</v>
      </c>
      <c r="AC131" s="26">
        <f t="shared" si="84"/>
        <v>1</v>
      </c>
      <c r="AD131" s="26">
        <f t="shared" si="85"/>
        <v>2</v>
      </c>
      <c r="AE131" s="26">
        <f t="shared" si="86"/>
        <v>6</v>
      </c>
      <c r="AF131" s="6" t="str">
        <f t="shared" si="87"/>
        <v/>
      </c>
      <c r="AG131" s="18">
        <f t="shared" si="88"/>
        <v>9</v>
      </c>
      <c r="AH131" s="18" t="str">
        <f t="shared" si="89"/>
        <v>W</v>
      </c>
      <c r="AI131" s="22"/>
    </row>
    <row r="132" spans="1:35" ht="14.25" customHeight="1">
      <c r="A132" s="28"/>
      <c r="B132" s="22"/>
      <c r="C132" s="22"/>
      <c r="D132" s="22"/>
      <c r="E132" s="22"/>
      <c r="F132" s="22"/>
      <c r="G132" s="22"/>
      <c r="H132" s="22"/>
      <c r="I132" s="28"/>
      <c r="J132" s="28"/>
      <c r="K132" s="28"/>
      <c r="L132" s="22"/>
      <c r="M132" s="22"/>
      <c r="N132" s="22"/>
      <c r="O132" s="28"/>
      <c r="P132" s="28"/>
      <c r="Q132" s="28"/>
      <c r="R132" s="22"/>
      <c r="S132" s="22"/>
      <c r="T132" s="22"/>
      <c r="U132" s="28"/>
      <c r="V132" s="28"/>
      <c r="W132" s="28"/>
      <c r="X132" s="28"/>
      <c r="Y132" s="22"/>
      <c r="Z132" s="22"/>
      <c r="AA132" s="22"/>
      <c r="AB132" s="28"/>
      <c r="AC132" s="28"/>
      <c r="AD132" s="28"/>
      <c r="AE132" s="28"/>
      <c r="AF132" s="22"/>
      <c r="AG132" s="22"/>
      <c r="AH132" s="22"/>
      <c r="AI132" s="22"/>
    </row>
    <row r="133" spans="1:35" ht="14.25" hidden="1"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row>
    <row r="134" spans="1:35" ht="15.75" hidden="1" customHeight="1">
      <c r="A134" s="50" t="str">
        <f>Rotation!A135</f>
        <v>Silver Consolation Round Tie Breakers</v>
      </c>
      <c r="B134" s="51"/>
      <c r="C134" s="51"/>
      <c r="D134" s="51"/>
      <c r="E134" s="51"/>
      <c r="F134" s="51"/>
      <c r="G134" s="51"/>
      <c r="H134" s="51"/>
      <c r="I134" s="51"/>
      <c r="J134" s="51"/>
      <c r="K134" s="51"/>
      <c r="L134" s="51"/>
      <c r="M134" s="51"/>
      <c r="N134" s="51"/>
      <c r="O134" s="51"/>
      <c r="P134" s="51"/>
      <c r="Q134" s="51"/>
      <c r="R134" s="51"/>
      <c r="S134" s="51"/>
      <c r="T134" s="22"/>
      <c r="U134" s="50" t="str">
        <f>A134</f>
        <v>Silver Consolation Round Tie Breakers</v>
      </c>
      <c r="V134" s="51"/>
      <c r="W134" s="51"/>
      <c r="X134" s="51"/>
      <c r="Y134" s="51"/>
      <c r="Z134" s="51"/>
      <c r="AA134" s="51"/>
      <c r="AB134" s="51"/>
      <c r="AC134" s="51"/>
      <c r="AD134" s="51"/>
      <c r="AE134" s="51"/>
      <c r="AF134" s="51"/>
      <c r="AG134" s="51"/>
      <c r="AH134" s="51"/>
      <c r="AI134" s="22"/>
    </row>
    <row r="135" spans="1:35" ht="14.25" hidden="1" customHeight="1">
      <c r="A135" s="40" t="s">
        <v>57</v>
      </c>
      <c r="B135" s="59" t="s">
        <v>58</v>
      </c>
      <c r="C135" s="61"/>
      <c r="D135" s="61"/>
      <c r="E135" s="61"/>
      <c r="F135" s="61"/>
      <c r="G135" s="61"/>
      <c r="H135" s="30"/>
      <c r="I135" s="59" t="s">
        <v>59</v>
      </c>
      <c r="J135" s="61"/>
      <c r="K135" s="61"/>
      <c r="L135" s="1" t="s">
        <v>60</v>
      </c>
      <c r="M135" s="1" t="s">
        <v>61</v>
      </c>
      <c r="N135" s="30"/>
      <c r="O135" s="59" t="s">
        <v>62</v>
      </c>
      <c r="P135" s="61"/>
      <c r="Q135" s="61"/>
      <c r="R135" s="1" t="s">
        <v>60</v>
      </c>
      <c r="S135" s="1" t="s">
        <v>61</v>
      </c>
      <c r="T135" s="30"/>
      <c r="U135" s="1" t="s">
        <v>63</v>
      </c>
      <c r="V135" s="59" t="s">
        <v>59</v>
      </c>
      <c r="W135" s="61"/>
      <c r="X135" s="61"/>
      <c r="Y135" s="1" t="s">
        <v>60</v>
      </c>
      <c r="Z135" s="1" t="s">
        <v>61</v>
      </c>
      <c r="AA135" s="1" t="s">
        <v>64</v>
      </c>
      <c r="AB135" s="1" t="s">
        <v>63</v>
      </c>
      <c r="AC135" s="59" t="s">
        <v>62</v>
      </c>
      <c r="AD135" s="61"/>
      <c r="AE135" s="61"/>
      <c r="AF135" s="1" t="s">
        <v>60</v>
      </c>
      <c r="AG135" s="1" t="s">
        <v>61</v>
      </c>
      <c r="AH135" s="1" t="s">
        <v>64</v>
      </c>
      <c r="AI135" s="22"/>
    </row>
    <row r="136" spans="1:35" ht="14.25" hidden="1" customHeight="1">
      <c r="A136" s="14"/>
      <c r="B136" s="31">
        <v>1</v>
      </c>
      <c r="C136" s="24">
        <v>2</v>
      </c>
      <c r="D136" s="24">
        <v>3</v>
      </c>
      <c r="E136" s="24">
        <v>4</v>
      </c>
      <c r="F136" s="24">
        <v>5</v>
      </c>
      <c r="G136" s="24">
        <v>6</v>
      </c>
      <c r="H136" s="22"/>
      <c r="I136" s="23"/>
      <c r="J136" s="23"/>
      <c r="K136" s="23"/>
      <c r="L136" s="22"/>
      <c r="M136" s="22"/>
      <c r="N136" s="22"/>
      <c r="O136" s="23"/>
      <c r="P136" s="23"/>
      <c r="Q136" s="23"/>
      <c r="R136" s="22"/>
      <c r="S136" s="22"/>
      <c r="T136" s="22"/>
      <c r="U136" s="23"/>
      <c r="V136" s="23"/>
      <c r="W136" s="23"/>
      <c r="X136" s="23"/>
      <c r="Y136" s="22"/>
      <c r="Z136" s="22"/>
      <c r="AA136" s="22"/>
      <c r="AB136" s="23"/>
      <c r="AC136" s="23"/>
      <c r="AD136" s="23"/>
      <c r="AE136" s="23"/>
      <c r="AF136" s="22"/>
      <c r="AG136" s="22"/>
      <c r="AH136" s="22"/>
      <c r="AI136" s="22"/>
    </row>
    <row r="137" spans="1:35" ht="14.25" hidden="1" customHeight="1">
      <c r="A137" s="26" t="str">
        <f>Rotation!A137</f>
        <v>ST1</v>
      </c>
      <c r="B137" s="7"/>
      <c r="C137" s="36"/>
      <c r="D137" s="36"/>
      <c r="E137" s="36"/>
      <c r="F137" s="36"/>
      <c r="G137" s="36"/>
      <c r="H137" s="34"/>
      <c r="I137" s="26" t="str">
        <f>IF(ISERROR(MATCH(Rotation!E137,$B137:$G137,0)),"",INDEX($B$3:$G$3,1,MATCH(Rotation!E137,$B137:$G137,0)))</f>
        <v/>
      </c>
      <c r="J137" s="26" t="str">
        <f>IF(ISERROR(MATCH(Rotation!F137,$B137:$G137,0)),"",INDEX($B$3:$G$3,1,MATCH(Rotation!F137,$B137:$G137,0)))</f>
        <v/>
      </c>
      <c r="K137" s="26" t="str">
        <f>IF(ISERROR(MATCH(Rotation!G137,$B137:$G137,0)),"",INDEX($B$3:$G$3,1,MATCH(Rotation!G137,$B137:$G137,0)))</f>
        <v/>
      </c>
      <c r="L137" s="7"/>
      <c r="M137" s="18" t="str">
        <f t="shared" ref="M137:M148" si="90">IF((SUM(I137:L137)&gt;0),SUM(I137:L137),"")</f>
        <v/>
      </c>
      <c r="N137" s="34"/>
      <c r="O137" s="26" t="str">
        <f>IF(ISERROR(MATCH(Rotation!L137,$B137:$G137,0)),"",INDEX($B$3:$G$3,1,MATCH(Rotation!L137,$B137:$G137,0)))</f>
        <v/>
      </c>
      <c r="P137" s="26" t="str">
        <f>IF(ISERROR(MATCH(Rotation!M137,$B137:$G137,0)),"",INDEX($B$3:$G$3,1,MATCH(Rotation!M137,$B137:$G137,0)))</f>
        <v/>
      </c>
      <c r="Q137" s="26" t="str">
        <f>IF(ISERROR(MATCH(Rotation!N137,$B137:$G137,0)),"",INDEX($B$3:$G$3,1,MATCH(Rotation!N137,$B137:$G137,0)))</f>
        <v/>
      </c>
      <c r="R137" s="7"/>
      <c r="S137" s="18" t="str">
        <f t="shared" ref="S137:S148" si="91">IF((SUM(O137:R137)&gt;0),SUM(O137:R137),"")</f>
        <v/>
      </c>
      <c r="T137" s="34"/>
      <c r="U137" s="21" t="e">
        <f>Rotation!C137</f>
        <v>#N/A</v>
      </c>
      <c r="V137" s="26" t="str">
        <f t="shared" ref="V137:V148" si="92">IF((MIN(I137:K137)=0),"",MIN(I137:K137))</f>
        <v/>
      </c>
      <c r="W137" s="26" t="e">
        <f t="shared" ref="W137:W148" si="93">IF((MEDIAN(I137:K137)=0),"",MEDIAN(I137:K137))</f>
        <v>#NUM!</v>
      </c>
      <c r="X137" s="26" t="str">
        <f t="shared" ref="X137:X148" si="94">IF((MAX(I137:K137)=0),"",MAX(I137:K137))</f>
        <v/>
      </c>
      <c r="Y137" s="6" t="str">
        <f t="shared" ref="Y137:Y148" si="95">IF((LEN(L137)=0),"",L137)</f>
        <v/>
      </c>
      <c r="Z137" s="18" t="e">
        <f t="shared" ref="Z137:Z148" si="96">IF((SUM(V137:Y137)&gt;0),SUM(V137:Y137),"")</f>
        <v>#NUM!</v>
      </c>
      <c r="AA137" s="43" t="e">
        <f t="shared" ref="AA137:AA148" si="97">IF((LEN(Z137)&gt;0),IF((Z137&gt;AG137),"L","W"),"")</f>
        <v>#NUM!</v>
      </c>
      <c r="AB137" s="21" t="e">
        <f>Rotation!J137</f>
        <v>#N/A</v>
      </c>
      <c r="AC137" s="26" t="str">
        <f t="shared" ref="AC137:AC148" si="98">IF((MIN(O137:Q137)=0),"",MIN(O137:Q137))</f>
        <v/>
      </c>
      <c r="AD137" s="26" t="e">
        <f t="shared" ref="AD137:AD148" si="99">IF((MEDIAN(O137:Q137)=0),"",MEDIAN(O137:Q137))</f>
        <v>#NUM!</v>
      </c>
      <c r="AE137" s="26" t="str">
        <f t="shared" ref="AE137:AE148" si="100">IF((MAX(O137:Q137)=0),"",MAX(O137:Q137))</f>
        <v/>
      </c>
      <c r="AF137" s="6" t="str">
        <f t="shared" ref="AF137:AF148" si="101">IF((LEN(R137)=0),"",R137)</f>
        <v/>
      </c>
      <c r="AG137" s="18" t="e">
        <f t="shared" ref="AG137:AG148" si="102">IF((SUM(AC137:AF137)&gt;0),SUM(AC137:AF137),"")</f>
        <v>#NUM!</v>
      </c>
      <c r="AH137" s="18" t="e">
        <f t="shared" ref="AH137:AH148" si="103">IF((LEN(AG137)&gt;0),IF((AG137&gt;Z137),"L","W"),"")</f>
        <v>#NUM!</v>
      </c>
      <c r="AI137" s="22"/>
    </row>
    <row r="138" spans="1:35" ht="14.25" hidden="1" customHeight="1">
      <c r="A138" s="26" t="str">
        <f>Rotation!A138</f>
        <v>ST2</v>
      </c>
      <c r="B138" s="7"/>
      <c r="C138" s="36"/>
      <c r="D138" s="36"/>
      <c r="E138" s="36"/>
      <c r="F138" s="36"/>
      <c r="G138" s="36"/>
      <c r="H138" s="34"/>
      <c r="I138" s="26" t="str">
        <f>IF(ISERROR(MATCH(Rotation!E138,$B138:$G138,0)),"",INDEX($B$3:$G$3,1,MATCH(Rotation!E138,$B138:$G138,0)))</f>
        <v/>
      </c>
      <c r="J138" s="26" t="str">
        <f>IF(ISERROR(MATCH(Rotation!F138,$B138:$G138,0)),"",INDEX($B$3:$G$3,1,MATCH(Rotation!F138,$B138:$G138,0)))</f>
        <v/>
      </c>
      <c r="K138" s="26" t="str">
        <f>IF(ISERROR(MATCH(Rotation!G138,$B138:$G138,0)),"",INDEX($B$3:$G$3,1,MATCH(Rotation!G138,$B138:$G138,0)))</f>
        <v/>
      </c>
      <c r="L138" s="7"/>
      <c r="M138" s="18" t="str">
        <f t="shared" si="90"/>
        <v/>
      </c>
      <c r="N138" s="34"/>
      <c r="O138" s="26" t="str">
        <f>IF(ISERROR(MATCH(Rotation!L138,$B138:$G138,0)),"",INDEX($B$3:$G$3,1,MATCH(Rotation!L138,$B138:$G138,0)))</f>
        <v/>
      </c>
      <c r="P138" s="26" t="str">
        <f>IF(ISERROR(MATCH(Rotation!M138,$B138:$G138,0)),"",INDEX($B$3:$G$3,1,MATCH(Rotation!M138,$B138:$G138,0)))</f>
        <v/>
      </c>
      <c r="Q138" s="26" t="str">
        <f>IF(ISERROR(MATCH(Rotation!N138,$B138:$G138,0)),"",INDEX($B$3:$G$3,1,MATCH(Rotation!N138,$B138:$G138,0)))</f>
        <v/>
      </c>
      <c r="R138" s="7"/>
      <c r="S138" s="18" t="str">
        <f t="shared" si="91"/>
        <v/>
      </c>
      <c r="T138" s="34"/>
      <c r="U138" s="21" t="e">
        <f>Rotation!C138</f>
        <v>#N/A</v>
      </c>
      <c r="V138" s="26" t="str">
        <f t="shared" si="92"/>
        <v/>
      </c>
      <c r="W138" s="26" t="e">
        <f t="shared" si="93"/>
        <v>#NUM!</v>
      </c>
      <c r="X138" s="26" t="str">
        <f t="shared" si="94"/>
        <v/>
      </c>
      <c r="Y138" s="6" t="str">
        <f t="shared" si="95"/>
        <v/>
      </c>
      <c r="Z138" s="18" t="e">
        <f t="shared" si="96"/>
        <v>#NUM!</v>
      </c>
      <c r="AA138" s="43" t="e">
        <f t="shared" si="97"/>
        <v>#NUM!</v>
      </c>
      <c r="AB138" s="21" t="e">
        <f>Rotation!J138</f>
        <v>#N/A</v>
      </c>
      <c r="AC138" s="26" t="str">
        <f t="shared" si="98"/>
        <v/>
      </c>
      <c r="AD138" s="26" t="e">
        <f t="shared" si="99"/>
        <v>#NUM!</v>
      </c>
      <c r="AE138" s="26" t="str">
        <f t="shared" si="100"/>
        <v/>
      </c>
      <c r="AF138" s="6" t="str">
        <f t="shared" si="101"/>
        <v/>
      </c>
      <c r="AG138" s="18" t="e">
        <f t="shared" si="102"/>
        <v>#NUM!</v>
      </c>
      <c r="AH138" s="18" t="e">
        <f t="shared" si="103"/>
        <v>#NUM!</v>
      </c>
      <c r="AI138" s="22"/>
    </row>
    <row r="139" spans="1:35" ht="14.25" hidden="1" customHeight="1">
      <c r="A139" s="26" t="str">
        <f>Rotation!A139</f>
        <v>ST3</v>
      </c>
      <c r="B139" s="7"/>
      <c r="C139" s="36"/>
      <c r="D139" s="36"/>
      <c r="E139" s="36"/>
      <c r="F139" s="36"/>
      <c r="G139" s="36"/>
      <c r="H139" s="34"/>
      <c r="I139" s="26" t="str">
        <f>IF(ISERROR(MATCH(Rotation!E139,$B139:$G139,0)),"",INDEX($B$3:$G$3,1,MATCH(Rotation!E139,$B139:$G139,0)))</f>
        <v/>
      </c>
      <c r="J139" s="26" t="str">
        <f>IF(ISERROR(MATCH(Rotation!F139,$B139:$G139,0)),"",INDEX($B$3:$G$3,1,MATCH(Rotation!F139,$B139:$G139,0)))</f>
        <v/>
      </c>
      <c r="K139" s="26" t="str">
        <f>IF(ISERROR(MATCH(Rotation!G139,$B139:$G139,0)),"",INDEX($B$3:$G$3,1,MATCH(Rotation!G139,$B139:$G139,0)))</f>
        <v/>
      </c>
      <c r="L139" s="7"/>
      <c r="M139" s="18" t="str">
        <f t="shared" si="90"/>
        <v/>
      </c>
      <c r="N139" s="34"/>
      <c r="O139" s="26" t="str">
        <f>IF(ISERROR(MATCH(Rotation!L139,$B139:$G139,0)),"",INDEX($B$3:$G$3,1,MATCH(Rotation!L139,$B139:$G139,0)))</f>
        <v/>
      </c>
      <c r="P139" s="26" t="str">
        <f>IF(ISERROR(MATCH(Rotation!M139,$B139:$G139,0)),"",INDEX($B$3:$G$3,1,MATCH(Rotation!M139,$B139:$G139,0)))</f>
        <v/>
      </c>
      <c r="Q139" s="26" t="str">
        <f>IF(ISERROR(MATCH(Rotation!N139,$B139:$G139,0)),"",INDEX($B$3:$G$3,1,MATCH(Rotation!N139,$B139:$G139,0)))</f>
        <v/>
      </c>
      <c r="R139" s="7"/>
      <c r="S139" s="18" t="str">
        <f t="shared" si="91"/>
        <v/>
      </c>
      <c r="T139" s="34"/>
      <c r="U139" s="21" t="e">
        <f>Rotation!C139</f>
        <v>#N/A</v>
      </c>
      <c r="V139" s="26" t="str">
        <f t="shared" si="92"/>
        <v/>
      </c>
      <c r="W139" s="26" t="e">
        <f t="shared" si="93"/>
        <v>#NUM!</v>
      </c>
      <c r="X139" s="26" t="str">
        <f t="shared" si="94"/>
        <v/>
      </c>
      <c r="Y139" s="6" t="str">
        <f t="shared" si="95"/>
        <v/>
      </c>
      <c r="Z139" s="18" t="e">
        <f t="shared" si="96"/>
        <v>#NUM!</v>
      </c>
      <c r="AA139" s="43" t="e">
        <f t="shared" si="97"/>
        <v>#NUM!</v>
      </c>
      <c r="AB139" s="21" t="e">
        <f>Rotation!J139</f>
        <v>#N/A</v>
      </c>
      <c r="AC139" s="26" t="str">
        <f t="shared" si="98"/>
        <v/>
      </c>
      <c r="AD139" s="26" t="e">
        <f t="shared" si="99"/>
        <v>#NUM!</v>
      </c>
      <c r="AE139" s="26" t="str">
        <f t="shared" si="100"/>
        <v/>
      </c>
      <c r="AF139" s="6" t="str">
        <f t="shared" si="101"/>
        <v/>
      </c>
      <c r="AG139" s="18" t="e">
        <f t="shared" si="102"/>
        <v>#NUM!</v>
      </c>
      <c r="AH139" s="18" t="e">
        <f t="shared" si="103"/>
        <v>#NUM!</v>
      </c>
      <c r="AI139" s="22"/>
    </row>
    <row r="140" spans="1:35" ht="14.25" hidden="1" customHeight="1">
      <c r="A140" s="26" t="str">
        <f>Rotation!A140</f>
        <v>ST4</v>
      </c>
      <c r="B140" s="7"/>
      <c r="C140" s="36"/>
      <c r="D140" s="36"/>
      <c r="E140" s="36"/>
      <c r="F140" s="36"/>
      <c r="G140" s="36"/>
      <c r="H140" s="34"/>
      <c r="I140" s="26" t="str">
        <f>IF(ISERROR(MATCH(Rotation!E140,$B140:$G140,0)),"",INDEX($B$3:$G$3,1,MATCH(Rotation!E140,$B140:$G140,0)))</f>
        <v/>
      </c>
      <c r="J140" s="26" t="str">
        <f>IF(ISERROR(MATCH(Rotation!F140,$B140:$G140,0)),"",INDEX($B$3:$G$3,1,MATCH(Rotation!F140,$B140:$G140,0)))</f>
        <v/>
      </c>
      <c r="K140" s="26" t="str">
        <f>IF(ISERROR(MATCH(Rotation!G140,$B140:$G140,0)),"",INDEX($B$3:$G$3,1,MATCH(Rotation!G140,$B140:$G140,0)))</f>
        <v/>
      </c>
      <c r="L140" s="7"/>
      <c r="M140" s="18" t="str">
        <f t="shared" si="90"/>
        <v/>
      </c>
      <c r="N140" s="34"/>
      <c r="O140" s="26" t="str">
        <f>IF(ISERROR(MATCH(Rotation!L140,$B140:$G140,0)),"",INDEX($B$3:$G$3,1,MATCH(Rotation!L140,$B140:$G140,0)))</f>
        <v/>
      </c>
      <c r="P140" s="26" t="str">
        <f>IF(ISERROR(MATCH(Rotation!M140,$B140:$G140,0)),"",INDEX($B$3:$G$3,1,MATCH(Rotation!M140,$B140:$G140,0)))</f>
        <v/>
      </c>
      <c r="Q140" s="26" t="str">
        <f>IF(ISERROR(MATCH(Rotation!N140,$B140:$G140,0)),"",INDEX($B$3:$G$3,1,MATCH(Rotation!N140,$B140:$G140,0)))</f>
        <v/>
      </c>
      <c r="R140" s="7"/>
      <c r="S140" s="18" t="str">
        <f t="shared" si="91"/>
        <v/>
      </c>
      <c r="T140" s="34"/>
      <c r="U140" s="21" t="e">
        <f>Rotation!C140</f>
        <v>#N/A</v>
      </c>
      <c r="V140" s="26" t="str">
        <f t="shared" si="92"/>
        <v/>
      </c>
      <c r="W140" s="26" t="e">
        <f t="shared" si="93"/>
        <v>#NUM!</v>
      </c>
      <c r="X140" s="26" t="str">
        <f t="shared" si="94"/>
        <v/>
      </c>
      <c r="Y140" s="6" t="str">
        <f t="shared" si="95"/>
        <v/>
      </c>
      <c r="Z140" s="18" t="e">
        <f t="shared" si="96"/>
        <v>#NUM!</v>
      </c>
      <c r="AA140" s="43" t="e">
        <f t="shared" si="97"/>
        <v>#NUM!</v>
      </c>
      <c r="AB140" s="21" t="e">
        <f>Rotation!J140</f>
        <v>#N/A</v>
      </c>
      <c r="AC140" s="26" t="str">
        <f t="shared" si="98"/>
        <v/>
      </c>
      <c r="AD140" s="26" t="e">
        <f t="shared" si="99"/>
        <v>#NUM!</v>
      </c>
      <c r="AE140" s="26" t="str">
        <f t="shared" si="100"/>
        <v/>
      </c>
      <c r="AF140" s="6" t="str">
        <f t="shared" si="101"/>
        <v/>
      </c>
      <c r="AG140" s="18" t="e">
        <f t="shared" si="102"/>
        <v>#NUM!</v>
      </c>
      <c r="AH140" s="18" t="e">
        <f t="shared" si="103"/>
        <v>#NUM!</v>
      </c>
      <c r="AI140" s="22"/>
    </row>
    <row r="141" spans="1:35" ht="14.25" hidden="1" customHeight="1">
      <c r="A141" s="26" t="str">
        <f>Rotation!A141</f>
        <v>ST5</v>
      </c>
      <c r="B141" s="7"/>
      <c r="C141" s="36"/>
      <c r="D141" s="36"/>
      <c r="E141" s="36"/>
      <c r="F141" s="36"/>
      <c r="G141" s="36"/>
      <c r="H141" s="34"/>
      <c r="I141" s="26" t="str">
        <f>IF(ISERROR(MATCH(Rotation!E141,$B141:$G141,0)),"",INDEX($B$3:$G$3,1,MATCH(Rotation!E141,$B141:$G141,0)))</f>
        <v/>
      </c>
      <c r="J141" s="26" t="str">
        <f>IF(ISERROR(MATCH(Rotation!F141,$B141:$G141,0)),"",INDEX($B$3:$G$3,1,MATCH(Rotation!F141,$B141:$G141,0)))</f>
        <v/>
      </c>
      <c r="K141" s="26" t="str">
        <f>IF(ISERROR(MATCH(Rotation!G141,$B141:$G141,0)),"",INDEX($B$3:$G$3,1,MATCH(Rotation!G141,$B141:$G141,0)))</f>
        <v/>
      </c>
      <c r="L141" s="7"/>
      <c r="M141" s="18" t="str">
        <f t="shared" si="90"/>
        <v/>
      </c>
      <c r="N141" s="34"/>
      <c r="O141" s="26" t="str">
        <f>IF(ISERROR(MATCH(Rotation!L141,$B141:$G141,0)),"",INDEX($B$3:$G$3,1,MATCH(Rotation!L141,$B141:$G141,0)))</f>
        <v/>
      </c>
      <c r="P141" s="26" t="str">
        <f>IF(ISERROR(MATCH(Rotation!M141,$B141:$G141,0)),"",INDEX($B$3:$G$3,1,MATCH(Rotation!M141,$B141:$G141,0)))</f>
        <v/>
      </c>
      <c r="Q141" s="26" t="str">
        <f>IF(ISERROR(MATCH(Rotation!N141,$B141:$G141,0)),"",INDEX($B$3:$G$3,1,MATCH(Rotation!N141,$B141:$G141,0)))</f>
        <v/>
      </c>
      <c r="R141" s="7"/>
      <c r="S141" s="18" t="str">
        <f t="shared" si="91"/>
        <v/>
      </c>
      <c r="T141" s="34"/>
      <c r="U141" s="21" t="e">
        <f>Rotation!C141</f>
        <v>#N/A</v>
      </c>
      <c r="V141" s="26" t="str">
        <f t="shared" si="92"/>
        <v/>
      </c>
      <c r="W141" s="26" t="e">
        <f t="shared" si="93"/>
        <v>#NUM!</v>
      </c>
      <c r="X141" s="26" t="str">
        <f t="shared" si="94"/>
        <v/>
      </c>
      <c r="Y141" s="6" t="str">
        <f t="shared" si="95"/>
        <v/>
      </c>
      <c r="Z141" s="18" t="e">
        <f t="shared" si="96"/>
        <v>#NUM!</v>
      </c>
      <c r="AA141" s="43" t="e">
        <f t="shared" si="97"/>
        <v>#NUM!</v>
      </c>
      <c r="AB141" s="21" t="e">
        <f>Rotation!J141</f>
        <v>#N/A</v>
      </c>
      <c r="AC141" s="26" t="str">
        <f t="shared" si="98"/>
        <v/>
      </c>
      <c r="AD141" s="26" t="e">
        <f t="shared" si="99"/>
        <v>#NUM!</v>
      </c>
      <c r="AE141" s="26" t="str">
        <f t="shared" si="100"/>
        <v/>
      </c>
      <c r="AF141" s="6" t="str">
        <f t="shared" si="101"/>
        <v/>
      </c>
      <c r="AG141" s="18" t="e">
        <f t="shared" si="102"/>
        <v>#NUM!</v>
      </c>
      <c r="AH141" s="18" t="e">
        <f t="shared" si="103"/>
        <v>#NUM!</v>
      </c>
      <c r="AI141" s="22"/>
    </row>
    <row r="142" spans="1:35" ht="14.25" hidden="1" customHeight="1">
      <c r="A142" s="26" t="str">
        <f>Rotation!A142</f>
        <v>ST6</v>
      </c>
      <c r="B142" s="7"/>
      <c r="C142" s="36"/>
      <c r="D142" s="36"/>
      <c r="E142" s="36"/>
      <c r="F142" s="36"/>
      <c r="G142" s="36"/>
      <c r="H142" s="34"/>
      <c r="I142" s="26" t="str">
        <f>IF(ISERROR(MATCH(Rotation!E142,$B142:$G142,0)),"",INDEX($B$3:$G$3,1,MATCH(Rotation!E142,$B142:$G142,0)))</f>
        <v/>
      </c>
      <c r="J142" s="26" t="str">
        <f>IF(ISERROR(MATCH(Rotation!F142,$B142:$G142,0)),"",INDEX($B$3:$G$3,1,MATCH(Rotation!F142,$B142:$G142,0)))</f>
        <v/>
      </c>
      <c r="K142" s="26" t="str">
        <f>IF(ISERROR(MATCH(Rotation!G142,$B142:$G142,0)),"",INDEX($B$3:$G$3,1,MATCH(Rotation!G142,$B142:$G142,0)))</f>
        <v/>
      </c>
      <c r="L142" s="7"/>
      <c r="M142" s="18" t="str">
        <f t="shared" si="90"/>
        <v/>
      </c>
      <c r="N142" s="34"/>
      <c r="O142" s="26" t="str">
        <f>IF(ISERROR(MATCH(Rotation!L142,$B142:$G142,0)),"",INDEX($B$3:$G$3,1,MATCH(Rotation!L142,$B142:$G142,0)))</f>
        <v/>
      </c>
      <c r="P142" s="26" t="str">
        <f>IF(ISERROR(MATCH(Rotation!M142,$B142:$G142,0)),"",INDEX($B$3:$G$3,1,MATCH(Rotation!M142,$B142:$G142,0)))</f>
        <v/>
      </c>
      <c r="Q142" s="26" t="str">
        <f>IF(ISERROR(MATCH(Rotation!N142,$B142:$G142,0)),"",INDEX($B$3:$G$3,1,MATCH(Rotation!N142,$B142:$G142,0)))</f>
        <v/>
      </c>
      <c r="R142" s="7"/>
      <c r="S142" s="18" t="str">
        <f t="shared" si="91"/>
        <v/>
      </c>
      <c r="T142" s="34"/>
      <c r="U142" s="21" t="e">
        <f>Rotation!C142</f>
        <v>#N/A</v>
      </c>
      <c r="V142" s="26" t="str">
        <f t="shared" si="92"/>
        <v/>
      </c>
      <c r="W142" s="26" t="e">
        <f t="shared" si="93"/>
        <v>#NUM!</v>
      </c>
      <c r="X142" s="26" t="str">
        <f t="shared" si="94"/>
        <v/>
      </c>
      <c r="Y142" s="6" t="str">
        <f t="shared" si="95"/>
        <v/>
      </c>
      <c r="Z142" s="18" t="e">
        <f t="shared" si="96"/>
        <v>#NUM!</v>
      </c>
      <c r="AA142" s="43" t="e">
        <f t="shared" si="97"/>
        <v>#NUM!</v>
      </c>
      <c r="AB142" s="21" t="e">
        <f>Rotation!J142</f>
        <v>#N/A</v>
      </c>
      <c r="AC142" s="26" t="str">
        <f t="shared" si="98"/>
        <v/>
      </c>
      <c r="AD142" s="26" t="e">
        <f t="shared" si="99"/>
        <v>#NUM!</v>
      </c>
      <c r="AE142" s="26" t="str">
        <f t="shared" si="100"/>
        <v/>
      </c>
      <c r="AF142" s="6" t="str">
        <f t="shared" si="101"/>
        <v/>
      </c>
      <c r="AG142" s="18" t="e">
        <f t="shared" si="102"/>
        <v>#NUM!</v>
      </c>
      <c r="AH142" s="18" t="e">
        <f t="shared" si="103"/>
        <v>#NUM!</v>
      </c>
      <c r="AI142" s="22"/>
    </row>
    <row r="143" spans="1:35" ht="14.25" hidden="1" customHeight="1">
      <c r="A143" s="26" t="str">
        <f>Rotation!A143</f>
        <v>ST7</v>
      </c>
      <c r="B143" s="7"/>
      <c r="C143" s="36"/>
      <c r="D143" s="36"/>
      <c r="E143" s="36"/>
      <c r="F143" s="36"/>
      <c r="G143" s="36"/>
      <c r="H143" s="34"/>
      <c r="I143" s="26" t="str">
        <f>IF(ISERROR(MATCH(Rotation!E143,$B143:$G143,0)),"",INDEX($B$3:$G$3,1,MATCH(Rotation!E143,$B143:$G143,0)))</f>
        <v/>
      </c>
      <c r="J143" s="26" t="str">
        <f>IF(ISERROR(MATCH(Rotation!F143,$B143:$G143,0)),"",INDEX($B$3:$G$3,1,MATCH(Rotation!F143,$B143:$G143,0)))</f>
        <v/>
      </c>
      <c r="K143" s="26" t="str">
        <f>IF(ISERROR(MATCH(Rotation!G143,$B143:$G143,0)),"",INDEX($B$3:$G$3,1,MATCH(Rotation!G143,$B143:$G143,0)))</f>
        <v/>
      </c>
      <c r="L143" s="7"/>
      <c r="M143" s="18" t="str">
        <f t="shared" si="90"/>
        <v/>
      </c>
      <c r="N143" s="34"/>
      <c r="O143" s="26" t="str">
        <f>IF(ISERROR(MATCH(Rotation!L143,$B143:$G143,0)),"",INDEX($B$3:$G$3,1,MATCH(Rotation!L143,$B143:$G143,0)))</f>
        <v/>
      </c>
      <c r="P143" s="26" t="str">
        <f>IF(ISERROR(MATCH(Rotation!M143,$B143:$G143,0)),"",INDEX($B$3:$G$3,1,MATCH(Rotation!M143,$B143:$G143,0)))</f>
        <v/>
      </c>
      <c r="Q143" s="26" t="str">
        <f>IF(ISERROR(MATCH(Rotation!N143,$B143:$G143,0)),"",INDEX($B$3:$G$3,1,MATCH(Rotation!N143,$B143:$G143,0)))</f>
        <v/>
      </c>
      <c r="R143" s="7"/>
      <c r="S143" s="18" t="str">
        <f t="shared" si="91"/>
        <v/>
      </c>
      <c r="T143" s="34"/>
      <c r="U143" s="21" t="e">
        <f>Rotation!C143</f>
        <v>#N/A</v>
      </c>
      <c r="V143" s="26" t="str">
        <f t="shared" si="92"/>
        <v/>
      </c>
      <c r="W143" s="26" t="e">
        <f t="shared" si="93"/>
        <v>#NUM!</v>
      </c>
      <c r="X143" s="26" t="str">
        <f t="shared" si="94"/>
        <v/>
      </c>
      <c r="Y143" s="6" t="str">
        <f t="shared" si="95"/>
        <v/>
      </c>
      <c r="Z143" s="18" t="e">
        <f t="shared" si="96"/>
        <v>#NUM!</v>
      </c>
      <c r="AA143" s="43" t="e">
        <f t="shared" si="97"/>
        <v>#NUM!</v>
      </c>
      <c r="AB143" s="21" t="e">
        <f>Rotation!J143</f>
        <v>#N/A</v>
      </c>
      <c r="AC143" s="26" t="str">
        <f t="shared" si="98"/>
        <v/>
      </c>
      <c r="AD143" s="26" t="e">
        <f t="shared" si="99"/>
        <v>#NUM!</v>
      </c>
      <c r="AE143" s="26" t="str">
        <f t="shared" si="100"/>
        <v/>
      </c>
      <c r="AF143" s="6" t="str">
        <f t="shared" si="101"/>
        <v/>
      </c>
      <c r="AG143" s="18" t="e">
        <f t="shared" si="102"/>
        <v>#NUM!</v>
      </c>
      <c r="AH143" s="18" t="e">
        <f t="shared" si="103"/>
        <v>#NUM!</v>
      </c>
      <c r="AI143" s="22"/>
    </row>
    <row r="144" spans="1:35" ht="14.25" hidden="1" customHeight="1">
      <c r="A144" s="26" t="str">
        <f>Rotation!A144</f>
        <v>ST8</v>
      </c>
      <c r="B144" s="7"/>
      <c r="C144" s="36"/>
      <c r="D144" s="36"/>
      <c r="E144" s="36"/>
      <c r="F144" s="36"/>
      <c r="G144" s="36"/>
      <c r="H144" s="34"/>
      <c r="I144" s="26" t="str">
        <f>IF(ISERROR(MATCH(Rotation!E144,$B144:$G144,0)),"",INDEX($B$3:$G$3,1,MATCH(Rotation!E144,$B144:$G144,0)))</f>
        <v/>
      </c>
      <c r="J144" s="26" t="str">
        <f>IF(ISERROR(MATCH(Rotation!F144,$B144:$G144,0)),"",INDEX($B$3:$G$3,1,MATCH(Rotation!F144,$B144:$G144,0)))</f>
        <v/>
      </c>
      <c r="K144" s="26" t="str">
        <f>IF(ISERROR(MATCH(Rotation!G144,$B144:$G144,0)),"",INDEX($B$3:$G$3,1,MATCH(Rotation!G144,$B144:$G144,0)))</f>
        <v/>
      </c>
      <c r="L144" s="7"/>
      <c r="M144" s="18" t="str">
        <f t="shared" si="90"/>
        <v/>
      </c>
      <c r="N144" s="34"/>
      <c r="O144" s="26" t="str">
        <f>IF(ISERROR(MATCH(Rotation!L144,$B144:$G144,0)),"",INDEX($B$3:$G$3,1,MATCH(Rotation!L144,$B144:$G144,0)))</f>
        <v/>
      </c>
      <c r="P144" s="26" t="str">
        <f>IF(ISERROR(MATCH(Rotation!M144,$B144:$G144,0)),"",INDEX($B$3:$G$3,1,MATCH(Rotation!M144,$B144:$G144,0)))</f>
        <v/>
      </c>
      <c r="Q144" s="26" t="str">
        <f>IF(ISERROR(MATCH(Rotation!N144,$B144:$G144,0)),"",INDEX($B$3:$G$3,1,MATCH(Rotation!N144,$B144:$G144,0)))</f>
        <v/>
      </c>
      <c r="R144" s="7"/>
      <c r="S144" s="18" t="str">
        <f t="shared" si="91"/>
        <v/>
      </c>
      <c r="T144" s="34"/>
      <c r="U144" s="21" t="e">
        <f>Rotation!C144</f>
        <v>#N/A</v>
      </c>
      <c r="V144" s="26" t="str">
        <f t="shared" si="92"/>
        <v/>
      </c>
      <c r="W144" s="26" t="e">
        <f t="shared" si="93"/>
        <v>#NUM!</v>
      </c>
      <c r="X144" s="26" t="str">
        <f t="shared" si="94"/>
        <v/>
      </c>
      <c r="Y144" s="6" t="str">
        <f t="shared" si="95"/>
        <v/>
      </c>
      <c r="Z144" s="18" t="e">
        <f t="shared" si="96"/>
        <v>#NUM!</v>
      </c>
      <c r="AA144" s="43" t="e">
        <f t="shared" si="97"/>
        <v>#NUM!</v>
      </c>
      <c r="AB144" s="21" t="e">
        <f>Rotation!J144</f>
        <v>#N/A</v>
      </c>
      <c r="AC144" s="26" t="str">
        <f t="shared" si="98"/>
        <v/>
      </c>
      <c r="AD144" s="26" t="e">
        <f t="shared" si="99"/>
        <v>#NUM!</v>
      </c>
      <c r="AE144" s="26" t="str">
        <f t="shared" si="100"/>
        <v/>
      </c>
      <c r="AF144" s="6" t="str">
        <f t="shared" si="101"/>
        <v/>
      </c>
      <c r="AG144" s="18" t="e">
        <f t="shared" si="102"/>
        <v>#NUM!</v>
      </c>
      <c r="AH144" s="18" t="e">
        <f t="shared" si="103"/>
        <v>#NUM!</v>
      </c>
      <c r="AI144" s="22"/>
    </row>
    <row r="145" spans="1:35" ht="14.25" hidden="1" customHeight="1">
      <c r="A145" s="26" t="str">
        <f>Rotation!A145</f>
        <v>ST9</v>
      </c>
      <c r="B145" s="7"/>
      <c r="C145" s="36"/>
      <c r="D145" s="36"/>
      <c r="E145" s="36"/>
      <c r="F145" s="36"/>
      <c r="G145" s="36"/>
      <c r="H145" s="34"/>
      <c r="I145" s="26" t="str">
        <f>IF(ISERROR(MATCH(Rotation!E145,$B145:$G145,0)),"",INDEX($B$3:$G$3,1,MATCH(Rotation!E145,$B145:$G145,0)))</f>
        <v/>
      </c>
      <c r="J145" s="26" t="str">
        <f>IF(ISERROR(MATCH(Rotation!F145,$B145:$G145,0)),"",INDEX($B$3:$G$3,1,MATCH(Rotation!F145,$B145:$G145,0)))</f>
        <v/>
      </c>
      <c r="K145" s="26" t="str">
        <f>IF(ISERROR(MATCH(Rotation!G145,$B145:$G145,0)),"",INDEX($B$3:$G$3,1,MATCH(Rotation!G145,$B145:$G145,0)))</f>
        <v/>
      </c>
      <c r="L145" s="7"/>
      <c r="M145" s="18" t="str">
        <f t="shared" si="90"/>
        <v/>
      </c>
      <c r="N145" s="34"/>
      <c r="O145" s="26" t="str">
        <f>IF(ISERROR(MATCH(Rotation!L145,$B145:$G145,0)),"",INDEX($B$3:$G$3,1,MATCH(Rotation!L145,$B145:$G145,0)))</f>
        <v/>
      </c>
      <c r="P145" s="26" t="str">
        <f>IF(ISERROR(MATCH(Rotation!M145,$B145:$G145,0)),"",INDEX($B$3:$G$3,1,MATCH(Rotation!M145,$B145:$G145,0)))</f>
        <v/>
      </c>
      <c r="Q145" s="26" t="str">
        <f>IF(ISERROR(MATCH(Rotation!N145,$B145:$G145,0)),"",INDEX($B$3:$G$3,1,MATCH(Rotation!N145,$B145:$G145,0)))</f>
        <v/>
      </c>
      <c r="R145" s="7"/>
      <c r="S145" s="18" t="str">
        <f t="shared" si="91"/>
        <v/>
      </c>
      <c r="T145" s="34"/>
      <c r="U145" s="21" t="e">
        <f>Rotation!C145</f>
        <v>#N/A</v>
      </c>
      <c r="V145" s="26" t="str">
        <f t="shared" si="92"/>
        <v/>
      </c>
      <c r="W145" s="26" t="e">
        <f t="shared" si="93"/>
        <v>#NUM!</v>
      </c>
      <c r="X145" s="26" t="str">
        <f t="shared" si="94"/>
        <v/>
      </c>
      <c r="Y145" s="6" t="str">
        <f t="shared" si="95"/>
        <v/>
      </c>
      <c r="Z145" s="18" t="e">
        <f t="shared" si="96"/>
        <v>#NUM!</v>
      </c>
      <c r="AA145" s="43" t="e">
        <f t="shared" si="97"/>
        <v>#NUM!</v>
      </c>
      <c r="AB145" s="21" t="e">
        <f>Rotation!J145</f>
        <v>#N/A</v>
      </c>
      <c r="AC145" s="26" t="str">
        <f t="shared" si="98"/>
        <v/>
      </c>
      <c r="AD145" s="26" t="e">
        <f t="shared" si="99"/>
        <v>#NUM!</v>
      </c>
      <c r="AE145" s="26" t="str">
        <f t="shared" si="100"/>
        <v/>
      </c>
      <c r="AF145" s="6" t="str">
        <f t="shared" si="101"/>
        <v/>
      </c>
      <c r="AG145" s="18" t="e">
        <f t="shared" si="102"/>
        <v>#NUM!</v>
      </c>
      <c r="AH145" s="18" t="e">
        <f t="shared" si="103"/>
        <v>#NUM!</v>
      </c>
      <c r="AI145" s="22"/>
    </row>
    <row r="146" spans="1:35" ht="14.25" hidden="1" customHeight="1">
      <c r="A146" s="26" t="str">
        <f>Rotation!A146</f>
        <v>ST10</v>
      </c>
      <c r="B146" s="7"/>
      <c r="C146" s="36"/>
      <c r="D146" s="36"/>
      <c r="E146" s="36"/>
      <c r="F146" s="36"/>
      <c r="G146" s="36"/>
      <c r="H146" s="34"/>
      <c r="I146" s="26" t="str">
        <f>IF(ISERROR(MATCH(Rotation!E146,$B146:$G146,0)),"",INDEX($B$3:$G$3,1,MATCH(Rotation!E146,$B146:$G146,0)))</f>
        <v/>
      </c>
      <c r="J146" s="26" t="str">
        <f>IF(ISERROR(MATCH(Rotation!F146,$B146:$G146,0)),"",INDEX($B$3:$G$3,1,MATCH(Rotation!F146,$B146:$G146,0)))</f>
        <v/>
      </c>
      <c r="K146" s="26" t="str">
        <f>IF(ISERROR(MATCH(Rotation!G146,$B146:$G146,0)),"",INDEX($B$3:$G$3,1,MATCH(Rotation!G146,$B146:$G146,0)))</f>
        <v/>
      </c>
      <c r="L146" s="7"/>
      <c r="M146" s="18" t="str">
        <f t="shared" si="90"/>
        <v/>
      </c>
      <c r="N146" s="34"/>
      <c r="O146" s="26" t="str">
        <f>IF(ISERROR(MATCH(Rotation!L146,$B146:$G146,0)),"",INDEX($B$3:$G$3,1,MATCH(Rotation!L146,$B146:$G146,0)))</f>
        <v/>
      </c>
      <c r="P146" s="26" t="str">
        <f>IF(ISERROR(MATCH(Rotation!M146,$B146:$G146,0)),"",INDEX($B$3:$G$3,1,MATCH(Rotation!M146,$B146:$G146,0)))</f>
        <v/>
      </c>
      <c r="Q146" s="26" t="str">
        <f>IF(ISERROR(MATCH(Rotation!N146,$B146:$G146,0)),"",INDEX($B$3:$G$3,1,MATCH(Rotation!N146,$B146:$G146,0)))</f>
        <v/>
      </c>
      <c r="R146" s="7"/>
      <c r="S146" s="18" t="str">
        <f t="shared" si="91"/>
        <v/>
      </c>
      <c r="T146" s="34"/>
      <c r="U146" s="21" t="e">
        <f>Rotation!C146</f>
        <v>#N/A</v>
      </c>
      <c r="V146" s="26" t="str">
        <f t="shared" si="92"/>
        <v/>
      </c>
      <c r="W146" s="26" t="e">
        <f t="shared" si="93"/>
        <v>#NUM!</v>
      </c>
      <c r="X146" s="26" t="str">
        <f t="shared" si="94"/>
        <v/>
      </c>
      <c r="Y146" s="6" t="str">
        <f t="shared" si="95"/>
        <v/>
      </c>
      <c r="Z146" s="18" t="e">
        <f t="shared" si="96"/>
        <v>#NUM!</v>
      </c>
      <c r="AA146" s="43" t="e">
        <f t="shared" si="97"/>
        <v>#NUM!</v>
      </c>
      <c r="AB146" s="21" t="e">
        <f>Rotation!J146</f>
        <v>#N/A</v>
      </c>
      <c r="AC146" s="26" t="str">
        <f t="shared" si="98"/>
        <v/>
      </c>
      <c r="AD146" s="26" t="e">
        <f t="shared" si="99"/>
        <v>#NUM!</v>
      </c>
      <c r="AE146" s="26" t="str">
        <f t="shared" si="100"/>
        <v/>
      </c>
      <c r="AF146" s="6" t="str">
        <f t="shared" si="101"/>
        <v/>
      </c>
      <c r="AG146" s="18" t="e">
        <f t="shared" si="102"/>
        <v>#NUM!</v>
      </c>
      <c r="AH146" s="18" t="e">
        <f t="shared" si="103"/>
        <v>#NUM!</v>
      </c>
      <c r="AI146" s="22"/>
    </row>
    <row r="147" spans="1:35" ht="14.25" hidden="1" customHeight="1">
      <c r="A147" s="26" t="str">
        <f>Rotation!A147</f>
        <v>ST11</v>
      </c>
      <c r="B147" s="7"/>
      <c r="C147" s="36"/>
      <c r="D147" s="36"/>
      <c r="E147" s="36"/>
      <c r="F147" s="36"/>
      <c r="G147" s="36"/>
      <c r="H147" s="34"/>
      <c r="I147" s="26" t="str">
        <f>IF(ISERROR(MATCH(Rotation!E147,$B147:$G147,0)),"",INDEX($B$3:$G$3,1,MATCH(Rotation!E147,$B147:$G147,0)))</f>
        <v/>
      </c>
      <c r="J147" s="26" t="str">
        <f>IF(ISERROR(MATCH(Rotation!F147,$B147:$G147,0)),"",INDEX($B$3:$G$3,1,MATCH(Rotation!F147,$B147:$G147,0)))</f>
        <v/>
      </c>
      <c r="K147" s="26" t="str">
        <f>IF(ISERROR(MATCH(Rotation!G147,$B147:$G147,0)),"",INDEX($B$3:$G$3,1,MATCH(Rotation!G147,$B147:$G147,0)))</f>
        <v/>
      </c>
      <c r="L147" s="7"/>
      <c r="M147" s="18" t="str">
        <f t="shared" si="90"/>
        <v/>
      </c>
      <c r="N147" s="34"/>
      <c r="O147" s="26" t="str">
        <f>IF(ISERROR(MATCH(Rotation!L147,$B147:$G147,0)),"",INDEX($B$3:$G$3,1,MATCH(Rotation!L147,$B147:$G147,0)))</f>
        <v/>
      </c>
      <c r="P147" s="26" t="str">
        <f>IF(ISERROR(MATCH(Rotation!M147,$B147:$G147,0)),"",INDEX($B$3:$G$3,1,MATCH(Rotation!M147,$B147:$G147,0)))</f>
        <v/>
      </c>
      <c r="Q147" s="26" t="str">
        <f>IF(ISERROR(MATCH(Rotation!N147,$B147:$G147,0)),"",INDEX($B$3:$G$3,1,MATCH(Rotation!N147,$B147:$G147,0)))</f>
        <v/>
      </c>
      <c r="R147" s="7"/>
      <c r="S147" s="18" t="str">
        <f t="shared" si="91"/>
        <v/>
      </c>
      <c r="T147" s="34"/>
      <c r="U147" s="21" t="e">
        <f>Rotation!C147</f>
        <v>#N/A</v>
      </c>
      <c r="V147" s="26" t="str">
        <f t="shared" si="92"/>
        <v/>
      </c>
      <c r="W147" s="26" t="e">
        <f t="shared" si="93"/>
        <v>#NUM!</v>
      </c>
      <c r="X147" s="26" t="str">
        <f t="shared" si="94"/>
        <v/>
      </c>
      <c r="Y147" s="6" t="str">
        <f t="shared" si="95"/>
        <v/>
      </c>
      <c r="Z147" s="18" t="e">
        <f t="shared" si="96"/>
        <v>#NUM!</v>
      </c>
      <c r="AA147" s="43" t="e">
        <f t="shared" si="97"/>
        <v>#NUM!</v>
      </c>
      <c r="AB147" s="21" t="e">
        <f>Rotation!J147</f>
        <v>#N/A</v>
      </c>
      <c r="AC147" s="26" t="str">
        <f t="shared" si="98"/>
        <v/>
      </c>
      <c r="AD147" s="26" t="e">
        <f t="shared" si="99"/>
        <v>#NUM!</v>
      </c>
      <c r="AE147" s="26" t="str">
        <f t="shared" si="100"/>
        <v/>
      </c>
      <c r="AF147" s="6" t="str">
        <f t="shared" si="101"/>
        <v/>
      </c>
      <c r="AG147" s="18" t="e">
        <f t="shared" si="102"/>
        <v>#NUM!</v>
      </c>
      <c r="AH147" s="18" t="e">
        <f t="shared" si="103"/>
        <v>#NUM!</v>
      </c>
      <c r="AI147" s="22"/>
    </row>
    <row r="148" spans="1:35" ht="14.25" hidden="1" customHeight="1">
      <c r="A148" s="26" t="str">
        <f>Rotation!A148</f>
        <v>ST12</v>
      </c>
      <c r="B148" s="7"/>
      <c r="C148" s="36"/>
      <c r="D148" s="36"/>
      <c r="E148" s="36"/>
      <c r="F148" s="36"/>
      <c r="G148" s="36"/>
      <c r="H148" s="34"/>
      <c r="I148" s="26" t="str">
        <f>IF(ISERROR(MATCH(Rotation!E148,$B148:$G148,0)),"",INDEX($B$3:$G$3,1,MATCH(Rotation!E148,$B148:$G148,0)))</f>
        <v/>
      </c>
      <c r="J148" s="26" t="str">
        <f>IF(ISERROR(MATCH(Rotation!F148,$B148:$G148,0)),"",INDEX($B$3:$G$3,1,MATCH(Rotation!F148,$B148:$G148,0)))</f>
        <v/>
      </c>
      <c r="K148" s="26" t="str">
        <f>IF(ISERROR(MATCH(Rotation!G148,$B148:$G148,0)),"",INDEX($B$3:$G$3,1,MATCH(Rotation!G148,$B148:$G148,0)))</f>
        <v/>
      </c>
      <c r="L148" s="7"/>
      <c r="M148" s="18" t="str">
        <f t="shared" si="90"/>
        <v/>
      </c>
      <c r="N148" s="34"/>
      <c r="O148" s="26" t="str">
        <f>IF(ISERROR(MATCH(Rotation!L148,$B148:$G148,0)),"",INDEX($B$3:$G$3,1,MATCH(Rotation!L148,$B148:$G148,0)))</f>
        <v/>
      </c>
      <c r="P148" s="26" t="str">
        <f>IF(ISERROR(MATCH(Rotation!M148,$B148:$G148,0)),"",INDEX($B$3:$G$3,1,MATCH(Rotation!M148,$B148:$G148,0)))</f>
        <v/>
      </c>
      <c r="Q148" s="26" t="str">
        <f>IF(ISERROR(MATCH(Rotation!N148,$B148:$G148,0)),"",INDEX($B$3:$G$3,1,MATCH(Rotation!N148,$B148:$G148,0)))</f>
        <v/>
      </c>
      <c r="R148" s="7"/>
      <c r="S148" s="18" t="str">
        <f t="shared" si="91"/>
        <v/>
      </c>
      <c r="T148" s="34"/>
      <c r="U148" s="21" t="e">
        <f>Rotation!C148</f>
        <v>#N/A</v>
      </c>
      <c r="V148" s="26" t="str">
        <f t="shared" si="92"/>
        <v/>
      </c>
      <c r="W148" s="26" t="e">
        <f t="shared" si="93"/>
        <v>#NUM!</v>
      </c>
      <c r="X148" s="26" t="str">
        <f t="shared" si="94"/>
        <v/>
      </c>
      <c r="Y148" s="6" t="str">
        <f t="shared" si="95"/>
        <v/>
      </c>
      <c r="Z148" s="18" t="e">
        <f t="shared" si="96"/>
        <v>#NUM!</v>
      </c>
      <c r="AA148" s="43" t="e">
        <f t="shared" si="97"/>
        <v>#NUM!</v>
      </c>
      <c r="AB148" s="21" t="e">
        <f>Rotation!J148</f>
        <v>#N/A</v>
      </c>
      <c r="AC148" s="26" t="str">
        <f t="shared" si="98"/>
        <v/>
      </c>
      <c r="AD148" s="26" t="e">
        <f t="shared" si="99"/>
        <v>#NUM!</v>
      </c>
      <c r="AE148" s="26" t="str">
        <f t="shared" si="100"/>
        <v/>
      </c>
      <c r="AF148" s="6" t="str">
        <f t="shared" si="101"/>
        <v/>
      </c>
      <c r="AG148" s="18" t="e">
        <f t="shared" si="102"/>
        <v>#NUM!</v>
      </c>
      <c r="AH148" s="18" t="e">
        <f t="shared" si="103"/>
        <v>#NUM!</v>
      </c>
      <c r="AI148" s="22"/>
    </row>
    <row r="149" spans="1:35" ht="14.25" hidden="1" customHeight="1">
      <c r="A149" s="28"/>
      <c r="B149" s="22"/>
      <c r="C149" s="22"/>
      <c r="D149" s="22"/>
      <c r="E149" s="22"/>
      <c r="F149" s="22"/>
      <c r="G149" s="22"/>
      <c r="H149" s="22"/>
      <c r="I149" s="28"/>
      <c r="J149" s="28"/>
      <c r="K149" s="28"/>
      <c r="L149" s="22"/>
      <c r="M149" s="22"/>
      <c r="N149" s="22"/>
      <c r="O149" s="28"/>
      <c r="P149" s="28"/>
      <c r="Q149" s="28"/>
      <c r="R149" s="22"/>
      <c r="S149" s="22"/>
      <c r="T149" s="22"/>
      <c r="U149" s="28"/>
      <c r="V149" s="28"/>
      <c r="W149" s="28"/>
      <c r="X149" s="28"/>
      <c r="Y149" s="22"/>
      <c r="Z149" s="22"/>
      <c r="AA149" s="22"/>
      <c r="AB149" s="28"/>
      <c r="AC149" s="28"/>
      <c r="AD149" s="28"/>
      <c r="AE149" s="28"/>
      <c r="AF149" s="22"/>
      <c r="AG149" s="22"/>
      <c r="AH149" s="22"/>
      <c r="AI149" s="22"/>
    </row>
    <row r="150" spans="1:35" ht="14.2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row>
    <row r="151" spans="1:35" ht="15.75" customHeight="1">
      <c r="A151" s="50" t="str">
        <f>Rotation!A152</f>
        <v>Bronze Consolation Round</v>
      </c>
      <c r="B151" s="51"/>
      <c r="C151" s="51"/>
      <c r="D151" s="51"/>
      <c r="E151" s="51"/>
      <c r="F151" s="51"/>
      <c r="G151" s="51"/>
      <c r="H151" s="51"/>
      <c r="I151" s="51"/>
      <c r="J151" s="51"/>
      <c r="K151" s="51"/>
      <c r="L151" s="51"/>
      <c r="M151" s="51"/>
      <c r="N151" s="51"/>
      <c r="O151" s="51"/>
      <c r="P151" s="51"/>
      <c r="Q151" s="51"/>
      <c r="R151" s="51"/>
      <c r="S151" s="51"/>
      <c r="T151" s="22"/>
      <c r="U151" s="50" t="str">
        <f>A151</f>
        <v>Bronze Consolation Round</v>
      </c>
      <c r="V151" s="51"/>
      <c r="W151" s="51"/>
      <c r="X151" s="51"/>
      <c r="Y151" s="51"/>
      <c r="Z151" s="51"/>
      <c r="AA151" s="51"/>
      <c r="AB151" s="51"/>
      <c r="AC151" s="51"/>
      <c r="AD151" s="51"/>
      <c r="AE151" s="51"/>
      <c r="AF151" s="51"/>
      <c r="AG151" s="51"/>
      <c r="AH151" s="51"/>
      <c r="AI151" s="22"/>
    </row>
    <row r="152" spans="1:35" ht="14.25" customHeight="1">
      <c r="A152" s="40" t="s">
        <v>57</v>
      </c>
      <c r="B152" s="59" t="s">
        <v>58</v>
      </c>
      <c r="C152" s="61"/>
      <c r="D152" s="61"/>
      <c r="E152" s="61"/>
      <c r="F152" s="61"/>
      <c r="G152" s="61"/>
      <c r="H152" s="30"/>
      <c r="I152" s="59" t="s">
        <v>59</v>
      </c>
      <c r="J152" s="61"/>
      <c r="K152" s="61"/>
      <c r="L152" s="1" t="s">
        <v>60</v>
      </c>
      <c r="M152" s="1" t="s">
        <v>61</v>
      </c>
      <c r="N152" s="30"/>
      <c r="O152" s="59" t="s">
        <v>62</v>
      </c>
      <c r="P152" s="61"/>
      <c r="Q152" s="61"/>
      <c r="R152" s="1" t="s">
        <v>60</v>
      </c>
      <c r="S152" s="1" t="s">
        <v>61</v>
      </c>
      <c r="T152" s="30"/>
      <c r="U152" s="1" t="s">
        <v>63</v>
      </c>
      <c r="V152" s="59" t="s">
        <v>59</v>
      </c>
      <c r="W152" s="61"/>
      <c r="X152" s="61"/>
      <c r="Y152" s="1" t="s">
        <v>60</v>
      </c>
      <c r="Z152" s="1" t="s">
        <v>61</v>
      </c>
      <c r="AA152" s="1" t="s">
        <v>64</v>
      </c>
      <c r="AB152" s="1" t="s">
        <v>63</v>
      </c>
      <c r="AC152" s="59" t="s">
        <v>62</v>
      </c>
      <c r="AD152" s="61"/>
      <c r="AE152" s="61"/>
      <c r="AF152" s="1" t="s">
        <v>60</v>
      </c>
      <c r="AG152" s="1" t="s">
        <v>61</v>
      </c>
      <c r="AH152" s="1" t="s">
        <v>64</v>
      </c>
      <c r="AI152" s="22"/>
    </row>
    <row r="153" spans="1:35" ht="14.25" customHeight="1">
      <c r="A153" s="14"/>
      <c r="B153" s="31">
        <v>1</v>
      </c>
      <c r="C153" s="24">
        <v>2</v>
      </c>
      <c r="D153" s="24">
        <v>3</v>
      </c>
      <c r="E153" s="24">
        <v>4</v>
      </c>
      <c r="F153" s="24">
        <v>5</v>
      </c>
      <c r="G153" s="24">
        <v>6</v>
      </c>
      <c r="H153" s="22"/>
      <c r="I153" s="23"/>
      <c r="J153" s="23"/>
      <c r="K153" s="23"/>
      <c r="L153" s="22"/>
      <c r="M153" s="22"/>
      <c r="N153" s="22"/>
      <c r="O153" s="23"/>
      <c r="P153" s="23"/>
      <c r="Q153" s="23"/>
      <c r="R153" s="22"/>
      <c r="S153" s="22"/>
      <c r="T153" s="22"/>
      <c r="U153" s="23"/>
      <c r="V153" s="23"/>
      <c r="W153" s="23"/>
      <c r="X153" s="23"/>
      <c r="Y153" s="22"/>
      <c r="Z153" s="22"/>
      <c r="AA153" s="22"/>
      <c r="AB153" s="23"/>
      <c r="AC153" s="23"/>
      <c r="AD153" s="23"/>
      <c r="AE153" s="23"/>
      <c r="AF153" s="22"/>
      <c r="AG153" s="22"/>
      <c r="AH153" s="22"/>
      <c r="AI153" s="22"/>
    </row>
    <row r="154" spans="1:35" ht="14.25" customHeight="1">
      <c r="A154" s="26" t="str">
        <f>Rotation!A154</f>
        <v>B1</v>
      </c>
      <c r="B154" s="7">
        <v>16</v>
      </c>
      <c r="C154" s="36">
        <v>14</v>
      </c>
      <c r="D154" s="36">
        <v>13</v>
      </c>
      <c r="E154" s="36">
        <v>15</v>
      </c>
      <c r="F154" s="36">
        <v>17</v>
      </c>
      <c r="G154" s="36">
        <v>18</v>
      </c>
      <c r="H154" s="34"/>
      <c r="I154" s="26">
        <f>IF(ISERROR(MATCH(Rotation!E154,$B154:$G154,0)),"",INDEX($B$3:$G$3,1,MATCH(Rotation!E154,$B154:$G154,0)))</f>
        <v>3</v>
      </c>
      <c r="J154" s="26">
        <f>IF(ISERROR(MATCH(Rotation!F154,$B154:$G154,0)),"",INDEX($B$3:$G$3,1,MATCH(Rotation!F154,$B154:$G154,0)))</f>
        <v>2</v>
      </c>
      <c r="K154" s="26">
        <f>IF(ISERROR(MATCH(Rotation!G154,$B154:$G154,0)),"",INDEX($B$3:$G$3,1,MATCH(Rotation!G154,$B154:$G154,0)))</f>
        <v>4</v>
      </c>
      <c r="L154" s="7"/>
      <c r="M154" s="18">
        <f t="shared" ref="M154:M159" si="104">IF((SUM(I154:L154)&gt;0),SUM(I154:L154),"")</f>
        <v>9</v>
      </c>
      <c r="N154" s="34"/>
      <c r="O154" s="26">
        <f>IF(ISERROR(MATCH(Rotation!L154,$B154:$G154,0)),"",INDEX($B$3:$G$3,1,MATCH(Rotation!L154,$B154:$G154,0)))</f>
        <v>1</v>
      </c>
      <c r="P154" s="26">
        <f>IF(ISERROR(MATCH(Rotation!M154,$B154:$G154,0)),"",INDEX($B$3:$G$3,1,MATCH(Rotation!M154,$B154:$G154,0)))</f>
        <v>5</v>
      </c>
      <c r="Q154" s="26">
        <f>IF(ISERROR(MATCH(Rotation!N154,$B154:$G154,0)),"",INDEX($B$3:$G$3,1,MATCH(Rotation!N154,$B154:$G154,0)))</f>
        <v>6</v>
      </c>
      <c r="R154" s="7"/>
      <c r="S154" s="18">
        <f t="shared" ref="S154:S159" si="105">IF((SUM(O154:R154)&gt;0),SUM(O154:R154),"")</f>
        <v>12</v>
      </c>
      <c r="T154" s="34"/>
      <c r="U154" s="21" t="str">
        <f>Rotation!C154</f>
        <v>Lake Forest HS</v>
      </c>
      <c r="V154" s="26">
        <f t="shared" ref="V154:V159" si="106">IF((MIN(I154:K154)=0),"",MIN(I154:K154))</f>
        <v>2</v>
      </c>
      <c r="W154" s="26">
        <f t="shared" ref="W154:W159" si="107">IF((MEDIAN(I154:K154)=0),"",MEDIAN(I154:K154))</f>
        <v>3</v>
      </c>
      <c r="X154" s="26">
        <f t="shared" ref="X154:X159" si="108">IF((MAX(I154:K154)=0),"",MAX(I154:K154))</f>
        <v>4</v>
      </c>
      <c r="Y154" s="6" t="str">
        <f t="shared" ref="Y154:Y159" si="109">IF((LEN(L154)=0),"",L154)</f>
        <v/>
      </c>
      <c r="Z154" s="18">
        <f t="shared" ref="Z154:Z159" si="110">IF((SUM(V154:Y154)&gt;0),SUM(V154:Y154),"")</f>
        <v>9</v>
      </c>
      <c r="AA154" s="43" t="str">
        <f t="shared" ref="AA154:AA159" si="111">IF((LEN(Z154)&gt;0),IF((Z154&gt;AG154),"L","W"),"")</f>
        <v>W</v>
      </c>
      <c r="AB154" s="21" t="str">
        <f>Rotation!J154</f>
        <v>Clear Falls HS</v>
      </c>
      <c r="AC154" s="26">
        <f t="shared" ref="AC154:AC159" si="112">IF((MIN(O154:Q154)=0),"",MIN(O154:Q154))</f>
        <v>1</v>
      </c>
      <c r="AD154" s="26">
        <f t="shared" ref="AD154:AD159" si="113">IF((MEDIAN(O154:Q154)=0),"",MEDIAN(O154:Q154))</f>
        <v>5</v>
      </c>
      <c r="AE154" s="26">
        <f t="shared" ref="AE154:AE159" si="114">IF((MAX(O154:Q154)=0),"",MAX(O154:Q154))</f>
        <v>6</v>
      </c>
      <c r="AF154" s="6" t="str">
        <f t="shared" ref="AF154:AF159" si="115">IF((LEN(R154)=0),"",R154)</f>
        <v/>
      </c>
      <c r="AG154" s="18">
        <f t="shared" ref="AG154:AG159" si="116">IF((SUM(AC154:AF154)&gt;0),SUM(AC154:AF154),"")</f>
        <v>12</v>
      </c>
      <c r="AH154" s="18" t="str">
        <f t="shared" ref="AH154:AH159" si="117">IF((LEN(AG154)&gt;0),IF((AG154&gt;Z154),"L","W"),"")</f>
        <v>L</v>
      </c>
      <c r="AI154" s="22"/>
    </row>
    <row r="155" spans="1:35" ht="14.25" customHeight="1">
      <c r="A155" s="26" t="str">
        <f>Rotation!A155</f>
        <v>B2</v>
      </c>
      <c r="B155" s="7">
        <v>17</v>
      </c>
      <c r="C155" s="36">
        <v>13</v>
      </c>
      <c r="D155" s="36">
        <v>14</v>
      </c>
      <c r="E155" s="36">
        <v>15</v>
      </c>
      <c r="F155" s="36">
        <v>18</v>
      </c>
      <c r="G155" s="36">
        <v>16</v>
      </c>
      <c r="H155" s="34"/>
      <c r="I155" s="26">
        <f>IF(ISERROR(MATCH(Rotation!E155,$B155:$G155,0)),"",INDEX($B$3:$G$3,1,MATCH(Rotation!E155,$B155:$G155,0)))</f>
        <v>2</v>
      </c>
      <c r="J155" s="26">
        <f>IF(ISERROR(MATCH(Rotation!F155,$B155:$G155,0)),"",INDEX($B$3:$G$3,1,MATCH(Rotation!F155,$B155:$G155,0)))</f>
        <v>3</v>
      </c>
      <c r="K155" s="26">
        <f>IF(ISERROR(MATCH(Rotation!G155,$B155:$G155,0)),"",INDEX($B$3:$G$3,1,MATCH(Rotation!G155,$B155:$G155,0)))</f>
        <v>4</v>
      </c>
      <c r="L155" s="7"/>
      <c r="M155" s="18">
        <f t="shared" si="104"/>
        <v>9</v>
      </c>
      <c r="N155" s="34"/>
      <c r="O155" s="26">
        <f>IF(ISERROR(MATCH(Rotation!L155,$B155:$G155,0)),"",INDEX($B$3:$G$3,1,MATCH(Rotation!L155,$B155:$G155,0)))</f>
        <v>6</v>
      </c>
      <c r="P155" s="26">
        <f>IF(ISERROR(MATCH(Rotation!M155,$B155:$G155,0)),"",INDEX($B$3:$G$3,1,MATCH(Rotation!M155,$B155:$G155,0)))</f>
        <v>1</v>
      </c>
      <c r="Q155" s="26">
        <f>IF(ISERROR(MATCH(Rotation!N155,$B155:$G155,0)),"",INDEX($B$3:$G$3,1,MATCH(Rotation!N155,$B155:$G155,0)))</f>
        <v>5</v>
      </c>
      <c r="R155" s="7"/>
      <c r="S155" s="18">
        <f t="shared" si="105"/>
        <v>12</v>
      </c>
      <c r="T155" s="34"/>
      <c r="U155" s="21" t="str">
        <f>Rotation!C155</f>
        <v>Severn School</v>
      </c>
      <c r="V155" s="26">
        <f t="shared" si="106"/>
        <v>2</v>
      </c>
      <c r="W155" s="26">
        <f t="shared" si="107"/>
        <v>3</v>
      </c>
      <c r="X155" s="26">
        <f t="shared" si="108"/>
        <v>4</v>
      </c>
      <c r="Y155" s="6" t="str">
        <f t="shared" si="109"/>
        <v/>
      </c>
      <c r="Z155" s="18">
        <f t="shared" si="110"/>
        <v>9</v>
      </c>
      <c r="AA155" s="43" t="str">
        <f t="shared" si="111"/>
        <v>W</v>
      </c>
      <c r="AB155" s="21" t="str">
        <f>Rotation!J155</f>
        <v>Bainbridge Island HS</v>
      </c>
      <c r="AC155" s="26">
        <f t="shared" si="112"/>
        <v>1</v>
      </c>
      <c r="AD155" s="26">
        <f t="shared" si="113"/>
        <v>5</v>
      </c>
      <c r="AE155" s="26">
        <f t="shared" si="114"/>
        <v>6</v>
      </c>
      <c r="AF155" s="6" t="str">
        <f t="shared" si="115"/>
        <v/>
      </c>
      <c r="AG155" s="18">
        <f t="shared" si="116"/>
        <v>12</v>
      </c>
      <c r="AH155" s="18" t="str">
        <f t="shared" si="117"/>
        <v>L</v>
      </c>
      <c r="AI155" s="22"/>
    </row>
    <row r="156" spans="1:35" ht="14.25" customHeight="1">
      <c r="A156" s="26" t="str">
        <f>Rotation!A156</f>
        <v>B3</v>
      </c>
      <c r="B156" s="7">
        <v>15</v>
      </c>
      <c r="C156" s="36">
        <v>18</v>
      </c>
      <c r="D156" s="36">
        <v>16</v>
      </c>
      <c r="E156" s="36">
        <v>17</v>
      </c>
      <c r="F156" s="36">
        <v>14</v>
      </c>
      <c r="G156" s="36">
        <v>13</v>
      </c>
      <c r="H156" s="34"/>
      <c r="I156" s="26">
        <f>IF(ISERROR(MATCH(Rotation!E156,$B156:$G156,0)),"",INDEX($B$3:$G$3,1,MATCH(Rotation!E156,$B156:$G156,0)))</f>
        <v>3</v>
      </c>
      <c r="J156" s="26">
        <f>IF(ISERROR(MATCH(Rotation!F156,$B156:$G156,0)),"",INDEX($B$3:$G$3,1,MATCH(Rotation!F156,$B156:$G156,0)))</f>
        <v>4</v>
      </c>
      <c r="K156" s="26">
        <f>IF(ISERROR(MATCH(Rotation!G156,$B156:$G156,0)),"",INDEX($B$3:$G$3,1,MATCH(Rotation!G156,$B156:$G156,0)))</f>
        <v>2</v>
      </c>
      <c r="L156" s="7"/>
      <c r="M156" s="18">
        <f t="shared" si="104"/>
        <v>9</v>
      </c>
      <c r="N156" s="34"/>
      <c r="O156" s="26">
        <f>IF(ISERROR(MATCH(Rotation!L156,$B156:$G156,0)),"",INDEX($B$3:$G$3,1,MATCH(Rotation!L156,$B156:$G156,0)))</f>
        <v>6</v>
      </c>
      <c r="P156" s="26">
        <f>IF(ISERROR(MATCH(Rotation!M156,$B156:$G156,0)),"",INDEX($B$3:$G$3,1,MATCH(Rotation!M156,$B156:$G156,0)))</f>
        <v>5</v>
      </c>
      <c r="Q156" s="26">
        <f>IF(ISERROR(MATCH(Rotation!N156,$B156:$G156,0)),"",INDEX($B$3:$G$3,1,MATCH(Rotation!N156,$B156:$G156,0)))</f>
        <v>1</v>
      </c>
      <c r="R156" s="7"/>
      <c r="S156" s="18">
        <f t="shared" si="105"/>
        <v>12</v>
      </c>
      <c r="T156" s="34"/>
      <c r="U156" s="21" t="str">
        <f>Rotation!C156</f>
        <v>Lake Forest HS</v>
      </c>
      <c r="V156" s="26">
        <f t="shared" si="106"/>
        <v>2</v>
      </c>
      <c r="W156" s="26">
        <f t="shared" si="107"/>
        <v>3</v>
      </c>
      <c r="X156" s="26">
        <f t="shared" si="108"/>
        <v>4</v>
      </c>
      <c r="Y156" s="6" t="str">
        <f t="shared" si="109"/>
        <v/>
      </c>
      <c r="Z156" s="18">
        <f t="shared" si="110"/>
        <v>9</v>
      </c>
      <c r="AA156" s="43" t="str">
        <f t="shared" si="111"/>
        <v>W</v>
      </c>
      <c r="AB156" s="21" t="str">
        <f>Rotation!J156</f>
        <v>Bainbridge Island HS</v>
      </c>
      <c r="AC156" s="26">
        <f t="shared" si="112"/>
        <v>1</v>
      </c>
      <c r="AD156" s="26">
        <f t="shared" si="113"/>
        <v>5</v>
      </c>
      <c r="AE156" s="26">
        <f t="shared" si="114"/>
        <v>6</v>
      </c>
      <c r="AF156" s="6" t="str">
        <f t="shared" si="115"/>
        <v/>
      </c>
      <c r="AG156" s="18">
        <f t="shared" si="116"/>
        <v>12</v>
      </c>
      <c r="AH156" s="18" t="str">
        <f t="shared" si="117"/>
        <v>L</v>
      </c>
      <c r="AI156" s="22"/>
    </row>
    <row r="157" spans="1:35" ht="14.25" customHeight="1">
      <c r="A157" s="26" t="str">
        <f>Rotation!A157</f>
        <v>B4</v>
      </c>
      <c r="B157" s="7">
        <v>18</v>
      </c>
      <c r="C157" s="36">
        <v>16</v>
      </c>
      <c r="D157" s="36">
        <v>15</v>
      </c>
      <c r="E157" s="36">
        <v>17</v>
      </c>
      <c r="F157" s="36">
        <v>13</v>
      </c>
      <c r="G157" s="36">
        <v>14</v>
      </c>
      <c r="H157" s="34"/>
      <c r="I157" s="26">
        <f>IF(ISERROR(MATCH(Rotation!E157,$B157:$G157,0)),"",INDEX($B$3:$G$3,1,MATCH(Rotation!E157,$B157:$G157,0)))</f>
        <v>2</v>
      </c>
      <c r="J157" s="26">
        <f>IF(ISERROR(MATCH(Rotation!F157,$B157:$G157,0)),"",INDEX($B$3:$G$3,1,MATCH(Rotation!F157,$B157:$G157,0)))</f>
        <v>4</v>
      </c>
      <c r="K157" s="26">
        <f>IF(ISERROR(MATCH(Rotation!G157,$B157:$G157,0)),"",INDEX($B$3:$G$3,1,MATCH(Rotation!G157,$B157:$G157,0)))</f>
        <v>1</v>
      </c>
      <c r="L157" s="7"/>
      <c r="M157" s="18">
        <f t="shared" si="104"/>
        <v>7</v>
      </c>
      <c r="N157" s="34"/>
      <c r="O157" s="26">
        <f>IF(ISERROR(MATCH(Rotation!L157,$B157:$G157,0)),"",INDEX($B$3:$G$3,1,MATCH(Rotation!L157,$B157:$G157,0)))</f>
        <v>5</v>
      </c>
      <c r="P157" s="26">
        <f>IF(ISERROR(MATCH(Rotation!M157,$B157:$G157,0)),"",INDEX($B$3:$G$3,1,MATCH(Rotation!M157,$B157:$G157,0)))</f>
        <v>6</v>
      </c>
      <c r="Q157" s="26">
        <f>IF(ISERROR(MATCH(Rotation!N157,$B157:$G157,0)),"",INDEX($B$3:$G$3,1,MATCH(Rotation!N157,$B157:$G157,0)))</f>
        <v>3</v>
      </c>
      <c r="R157" s="7"/>
      <c r="S157" s="18">
        <f t="shared" si="105"/>
        <v>14</v>
      </c>
      <c r="T157" s="34"/>
      <c r="U157" s="21" t="str">
        <f>Rotation!C157</f>
        <v>Severn School</v>
      </c>
      <c r="V157" s="26">
        <f t="shared" si="106"/>
        <v>1</v>
      </c>
      <c r="W157" s="26">
        <f t="shared" si="107"/>
        <v>2</v>
      </c>
      <c r="X157" s="26">
        <f t="shared" si="108"/>
        <v>4</v>
      </c>
      <c r="Y157" s="6" t="str">
        <f t="shared" si="109"/>
        <v/>
      </c>
      <c r="Z157" s="18">
        <f t="shared" si="110"/>
        <v>7</v>
      </c>
      <c r="AA157" s="43" t="str">
        <f t="shared" si="111"/>
        <v>W</v>
      </c>
      <c r="AB157" s="21" t="str">
        <f>Rotation!J157</f>
        <v>Clear Falls HS</v>
      </c>
      <c r="AC157" s="26">
        <f t="shared" si="112"/>
        <v>3</v>
      </c>
      <c r="AD157" s="26">
        <f t="shared" si="113"/>
        <v>5</v>
      </c>
      <c r="AE157" s="26">
        <f t="shared" si="114"/>
        <v>6</v>
      </c>
      <c r="AF157" s="6" t="str">
        <f t="shared" si="115"/>
        <v/>
      </c>
      <c r="AG157" s="18">
        <f t="shared" si="116"/>
        <v>14</v>
      </c>
      <c r="AH157" s="18" t="str">
        <f t="shared" si="117"/>
        <v>L</v>
      </c>
      <c r="AI157" s="22"/>
    </row>
    <row r="158" spans="1:35" ht="14.25" customHeight="1">
      <c r="A158" s="26" t="str">
        <f>Rotation!A158</f>
        <v>B5</v>
      </c>
      <c r="B158" s="7">
        <v>17</v>
      </c>
      <c r="C158" s="36">
        <v>14</v>
      </c>
      <c r="D158" s="36">
        <v>15</v>
      </c>
      <c r="E158" s="36">
        <v>13</v>
      </c>
      <c r="F158" s="36">
        <v>16</v>
      </c>
      <c r="G158" s="36">
        <v>18</v>
      </c>
      <c r="H158" s="34"/>
      <c r="I158" s="26">
        <f>IF(ISERROR(MATCH(Rotation!E158,$B158:$G158,0)),"",INDEX($B$3:$G$3,1,MATCH(Rotation!E158,$B158:$G158,0)))</f>
        <v>4</v>
      </c>
      <c r="J158" s="26">
        <f>IF(ISERROR(MATCH(Rotation!F158,$B158:$G158,0)),"",INDEX($B$3:$G$3,1,MATCH(Rotation!F158,$B158:$G158,0)))</f>
        <v>2</v>
      </c>
      <c r="K158" s="26">
        <f>IF(ISERROR(MATCH(Rotation!G158,$B158:$G158,0)),"",INDEX($B$3:$G$3,1,MATCH(Rotation!G158,$B158:$G158,0)))</f>
        <v>3</v>
      </c>
      <c r="L158" s="7"/>
      <c r="M158" s="18">
        <f t="shared" si="104"/>
        <v>9</v>
      </c>
      <c r="N158" s="34"/>
      <c r="O158" s="26">
        <f>IF(ISERROR(MATCH(Rotation!L158,$B158:$G158,0)),"",INDEX($B$3:$G$3,1,MATCH(Rotation!L158,$B158:$G158,0)))</f>
        <v>5</v>
      </c>
      <c r="P158" s="26">
        <f>IF(ISERROR(MATCH(Rotation!M158,$B158:$G158,0)),"",INDEX($B$3:$G$3,1,MATCH(Rotation!M158,$B158:$G158,0)))</f>
        <v>1</v>
      </c>
      <c r="Q158" s="26">
        <f>IF(ISERROR(MATCH(Rotation!N158,$B158:$G158,0)),"",INDEX($B$3:$G$3,1,MATCH(Rotation!N158,$B158:$G158,0)))</f>
        <v>6</v>
      </c>
      <c r="R158" s="7"/>
      <c r="S158" s="18">
        <f t="shared" si="105"/>
        <v>12</v>
      </c>
      <c r="T158" s="34"/>
      <c r="U158" s="21" t="str">
        <f>Rotation!C158</f>
        <v>Lake Forest HS</v>
      </c>
      <c r="V158" s="26">
        <f t="shared" si="106"/>
        <v>2</v>
      </c>
      <c r="W158" s="26">
        <f t="shared" si="107"/>
        <v>3</v>
      </c>
      <c r="X158" s="26">
        <f t="shared" si="108"/>
        <v>4</v>
      </c>
      <c r="Y158" s="6" t="str">
        <f t="shared" si="109"/>
        <v/>
      </c>
      <c r="Z158" s="18">
        <f t="shared" si="110"/>
        <v>9</v>
      </c>
      <c r="AA158" s="43" t="str">
        <f t="shared" si="111"/>
        <v>W</v>
      </c>
      <c r="AB158" s="21" t="str">
        <f>Rotation!J158</f>
        <v>Severn School</v>
      </c>
      <c r="AC158" s="26">
        <f t="shared" si="112"/>
        <v>1</v>
      </c>
      <c r="AD158" s="26">
        <f t="shared" si="113"/>
        <v>5</v>
      </c>
      <c r="AE158" s="26">
        <f t="shared" si="114"/>
        <v>6</v>
      </c>
      <c r="AF158" s="6" t="str">
        <f t="shared" si="115"/>
        <v/>
      </c>
      <c r="AG158" s="18">
        <f t="shared" si="116"/>
        <v>12</v>
      </c>
      <c r="AH158" s="18" t="str">
        <f t="shared" si="117"/>
        <v>L</v>
      </c>
      <c r="AI158" s="22"/>
    </row>
    <row r="159" spans="1:35" ht="14.25" customHeight="1">
      <c r="A159" s="26" t="str">
        <f>Rotation!A159</f>
        <v>B6</v>
      </c>
      <c r="B159" s="7">
        <v>14</v>
      </c>
      <c r="C159" s="36">
        <v>15</v>
      </c>
      <c r="D159" s="36">
        <v>17</v>
      </c>
      <c r="E159" s="36">
        <v>18</v>
      </c>
      <c r="F159" s="36">
        <v>16</v>
      </c>
      <c r="G159" s="36">
        <v>13</v>
      </c>
      <c r="H159" s="34"/>
      <c r="I159" s="26">
        <f>IF(ISERROR(MATCH(Rotation!E159,$B159:$G159,0)),"",INDEX($B$3:$G$3,1,MATCH(Rotation!E159,$B159:$G159,0)))</f>
        <v>6</v>
      </c>
      <c r="J159" s="26">
        <f>IF(ISERROR(MATCH(Rotation!F159,$B159:$G159,0)),"",INDEX($B$3:$G$3,1,MATCH(Rotation!F159,$B159:$G159,0)))</f>
        <v>1</v>
      </c>
      <c r="K159" s="26">
        <f>IF(ISERROR(MATCH(Rotation!G159,$B159:$G159,0)),"",INDEX($B$3:$G$3,1,MATCH(Rotation!G159,$B159:$G159,0)))</f>
        <v>2</v>
      </c>
      <c r="L159" s="7"/>
      <c r="M159" s="18">
        <f t="shared" si="104"/>
        <v>9</v>
      </c>
      <c r="N159" s="34"/>
      <c r="O159" s="26">
        <f>IF(ISERROR(MATCH(Rotation!L159,$B159:$G159,0)),"",INDEX($B$3:$G$3,1,MATCH(Rotation!L159,$B159:$G159,0)))</f>
        <v>5</v>
      </c>
      <c r="P159" s="26">
        <f>IF(ISERROR(MATCH(Rotation!M159,$B159:$G159,0)),"",INDEX($B$3:$G$3,1,MATCH(Rotation!M159,$B159:$G159,0)))</f>
        <v>3</v>
      </c>
      <c r="Q159" s="26">
        <f>IF(ISERROR(MATCH(Rotation!N159,$B159:$G159,0)),"",INDEX($B$3:$G$3,1,MATCH(Rotation!N159,$B159:$G159,0)))</f>
        <v>4</v>
      </c>
      <c r="R159" s="7"/>
      <c r="S159" s="18">
        <f t="shared" si="105"/>
        <v>12</v>
      </c>
      <c r="T159" s="34"/>
      <c r="U159" s="21" t="str">
        <f>Rotation!C159</f>
        <v>Bainbridge Island HS</v>
      </c>
      <c r="V159" s="26">
        <f t="shared" si="106"/>
        <v>1</v>
      </c>
      <c r="W159" s="26">
        <f t="shared" si="107"/>
        <v>2</v>
      </c>
      <c r="X159" s="26">
        <f t="shared" si="108"/>
        <v>6</v>
      </c>
      <c r="Y159" s="6" t="str">
        <f t="shared" si="109"/>
        <v/>
      </c>
      <c r="Z159" s="18">
        <f t="shared" si="110"/>
        <v>9</v>
      </c>
      <c r="AA159" s="43" t="str">
        <f t="shared" si="111"/>
        <v>W</v>
      </c>
      <c r="AB159" s="21" t="str">
        <f>Rotation!J159</f>
        <v>Clear Falls HS</v>
      </c>
      <c r="AC159" s="26">
        <f t="shared" si="112"/>
        <v>3</v>
      </c>
      <c r="AD159" s="26">
        <f t="shared" si="113"/>
        <v>4</v>
      </c>
      <c r="AE159" s="26">
        <f t="shared" si="114"/>
        <v>5</v>
      </c>
      <c r="AF159" s="6" t="str">
        <f t="shared" si="115"/>
        <v/>
      </c>
      <c r="AG159" s="18">
        <f t="shared" si="116"/>
        <v>12</v>
      </c>
      <c r="AH159" s="18" t="str">
        <f t="shared" si="117"/>
        <v>L</v>
      </c>
      <c r="AI159" s="22"/>
    </row>
    <row r="160" spans="1:35" ht="14.25" customHeight="1">
      <c r="A160" s="28"/>
      <c r="B160" s="22"/>
      <c r="C160" s="22"/>
      <c r="D160" s="22"/>
      <c r="E160" s="22"/>
      <c r="F160" s="22"/>
      <c r="G160" s="22"/>
      <c r="H160" s="22"/>
      <c r="I160" s="28"/>
      <c r="J160" s="28"/>
      <c r="K160" s="28"/>
      <c r="L160" s="22"/>
      <c r="M160" s="22"/>
      <c r="N160" s="22"/>
      <c r="O160" s="28"/>
      <c r="P160" s="28"/>
      <c r="Q160" s="28"/>
      <c r="R160" s="22"/>
      <c r="S160" s="22"/>
      <c r="T160" s="22"/>
      <c r="U160" s="28"/>
      <c r="V160" s="28"/>
      <c r="W160" s="28"/>
      <c r="X160" s="28"/>
      <c r="Y160" s="22"/>
      <c r="Z160" s="22"/>
      <c r="AA160" s="22"/>
      <c r="AB160" s="28"/>
      <c r="AC160" s="28"/>
      <c r="AD160" s="28"/>
      <c r="AE160" s="28"/>
      <c r="AF160" s="22"/>
      <c r="AG160" s="22"/>
      <c r="AH160" s="22"/>
      <c r="AI160" s="22"/>
    </row>
    <row r="161" spans="1:35" ht="14.2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row>
    <row r="162" spans="1:35" ht="15.75" customHeight="1">
      <c r="A162" s="50" t="str">
        <f>Rotation!A163</f>
        <v>Bronze Consolation Round Tie Breakers</v>
      </c>
      <c r="B162" s="51"/>
      <c r="C162" s="51"/>
      <c r="D162" s="51"/>
      <c r="E162" s="51"/>
      <c r="F162" s="51"/>
      <c r="G162" s="51"/>
      <c r="H162" s="51"/>
      <c r="I162" s="51"/>
      <c r="J162" s="51"/>
      <c r="K162" s="51"/>
      <c r="L162" s="51"/>
      <c r="M162" s="51"/>
      <c r="N162" s="51"/>
      <c r="O162" s="51"/>
      <c r="P162" s="51"/>
      <c r="Q162" s="51"/>
      <c r="R162" s="51"/>
      <c r="S162" s="51"/>
      <c r="T162" s="22"/>
      <c r="U162" s="50" t="str">
        <f>A162</f>
        <v>Bronze Consolation Round Tie Breakers</v>
      </c>
      <c r="V162" s="51"/>
      <c r="W162" s="51"/>
      <c r="X162" s="51"/>
      <c r="Y162" s="51"/>
      <c r="Z162" s="51"/>
      <c r="AA162" s="51"/>
      <c r="AB162" s="51"/>
      <c r="AC162" s="51"/>
      <c r="AD162" s="51"/>
      <c r="AE162" s="51"/>
      <c r="AF162" s="51"/>
      <c r="AG162" s="51"/>
      <c r="AH162" s="51"/>
      <c r="AI162" s="22"/>
    </row>
    <row r="163" spans="1:35" ht="14.25" customHeight="1">
      <c r="A163" s="40" t="s">
        <v>57</v>
      </c>
      <c r="B163" s="59" t="s">
        <v>58</v>
      </c>
      <c r="C163" s="61"/>
      <c r="D163" s="61"/>
      <c r="E163" s="61"/>
      <c r="F163" s="61"/>
      <c r="G163" s="61"/>
      <c r="H163" s="30"/>
      <c r="I163" s="59" t="s">
        <v>59</v>
      </c>
      <c r="J163" s="61"/>
      <c r="K163" s="61"/>
      <c r="L163" s="1" t="s">
        <v>60</v>
      </c>
      <c r="M163" s="1" t="s">
        <v>61</v>
      </c>
      <c r="N163" s="30"/>
      <c r="O163" s="59" t="s">
        <v>62</v>
      </c>
      <c r="P163" s="61"/>
      <c r="Q163" s="61"/>
      <c r="R163" s="1" t="s">
        <v>60</v>
      </c>
      <c r="S163" s="1" t="s">
        <v>61</v>
      </c>
      <c r="T163" s="30"/>
      <c r="U163" s="1" t="s">
        <v>63</v>
      </c>
      <c r="V163" s="59" t="s">
        <v>59</v>
      </c>
      <c r="W163" s="61"/>
      <c r="X163" s="61"/>
      <c r="Y163" s="1" t="s">
        <v>60</v>
      </c>
      <c r="Z163" s="1" t="s">
        <v>61</v>
      </c>
      <c r="AA163" s="1" t="s">
        <v>64</v>
      </c>
      <c r="AB163" s="1" t="s">
        <v>63</v>
      </c>
      <c r="AC163" s="59" t="s">
        <v>62</v>
      </c>
      <c r="AD163" s="61"/>
      <c r="AE163" s="61"/>
      <c r="AF163" s="1" t="s">
        <v>60</v>
      </c>
      <c r="AG163" s="1" t="s">
        <v>61</v>
      </c>
      <c r="AH163" s="1" t="s">
        <v>64</v>
      </c>
      <c r="AI163" s="22"/>
    </row>
    <row r="164" spans="1:35" ht="14.25" customHeight="1">
      <c r="A164" s="14"/>
      <c r="B164" s="31">
        <v>1</v>
      </c>
      <c r="C164" s="24">
        <v>2</v>
      </c>
      <c r="D164" s="24">
        <v>3</v>
      </c>
      <c r="E164" s="24">
        <v>4</v>
      </c>
      <c r="F164" s="24">
        <v>5</v>
      </c>
      <c r="G164" s="24">
        <v>6</v>
      </c>
      <c r="H164" s="22"/>
      <c r="I164" s="23"/>
      <c r="J164" s="23"/>
      <c r="K164" s="23"/>
      <c r="L164" s="22"/>
      <c r="M164" s="22"/>
      <c r="N164" s="22"/>
      <c r="O164" s="23"/>
      <c r="P164" s="23"/>
      <c r="Q164" s="23"/>
      <c r="R164" s="22"/>
      <c r="S164" s="22"/>
      <c r="T164" s="22"/>
      <c r="U164" s="23"/>
      <c r="V164" s="23"/>
      <c r="W164" s="23"/>
      <c r="X164" s="23"/>
      <c r="Y164" s="22"/>
      <c r="Z164" s="22"/>
      <c r="AA164" s="22"/>
      <c r="AB164" s="23"/>
      <c r="AC164" s="23"/>
      <c r="AD164" s="23"/>
      <c r="AE164" s="23"/>
      <c r="AF164" s="22"/>
      <c r="AG164" s="22"/>
      <c r="AH164" s="22"/>
      <c r="AI164" s="22"/>
    </row>
    <row r="165" spans="1:35" ht="14.25" customHeight="1">
      <c r="A165" s="26" t="str">
        <f>Rotation!A165</f>
        <v>BT1</v>
      </c>
      <c r="B165" s="7"/>
      <c r="C165" s="36"/>
      <c r="D165" s="36"/>
      <c r="E165" s="36"/>
      <c r="F165" s="36"/>
      <c r="G165" s="36"/>
      <c r="H165" s="34"/>
      <c r="I165" s="26" t="str">
        <f>IF(ISERROR(MATCH(Rotation!E165,$B165:$G165,0)),"",INDEX($B$3:$G$3,1,MATCH(Rotation!E165,$B165:$G165,0)))</f>
        <v/>
      </c>
      <c r="J165" s="26" t="str">
        <f>IF(ISERROR(MATCH(Rotation!F165,$B165:$G165,0)),"",INDEX($B$3:$G$3,1,MATCH(Rotation!F165,$B165:$G165,0)))</f>
        <v/>
      </c>
      <c r="K165" s="26" t="str">
        <f>IF(ISERROR(MATCH(Rotation!G165,$B165:$G165,0)),"",INDEX($B$3:$G$3,1,MATCH(Rotation!G165,$B165:$G165,0)))</f>
        <v/>
      </c>
      <c r="L165" s="7"/>
      <c r="M165" s="18" t="str">
        <f t="shared" ref="M165:M176" si="118">IF((SUM(I165:L165)&gt;0),SUM(I165:L165),"")</f>
        <v/>
      </c>
      <c r="N165" s="34"/>
      <c r="O165" s="26" t="str">
        <f>IF(ISERROR(MATCH(Rotation!L165,$B165:$G165,0)),"",INDEX($B$3:$G$3,1,MATCH(Rotation!L165,$B165:$G165,0)))</f>
        <v/>
      </c>
      <c r="P165" s="26" t="str">
        <f>IF(ISERROR(MATCH(Rotation!M165,$B165:$G165,0)),"",INDEX($B$3:$G$3,1,MATCH(Rotation!M165,$B165:$G165,0)))</f>
        <v/>
      </c>
      <c r="Q165" s="26" t="str">
        <f>IF(ISERROR(MATCH(Rotation!N165,$B165:$G165,0)),"",INDEX($B$3:$G$3,1,MATCH(Rotation!N165,$B165:$G165,0)))</f>
        <v/>
      </c>
      <c r="R165" s="7"/>
      <c r="S165" s="18" t="str">
        <f t="shared" ref="S165:S176" si="119">IF((SUM(O165:R165)&gt;0),SUM(O165:R165),"")</f>
        <v/>
      </c>
      <c r="T165" s="34"/>
      <c r="U165" s="21" t="e">
        <f>Rotation!C165</f>
        <v>#N/A</v>
      </c>
      <c r="V165" s="26" t="str">
        <f t="shared" ref="V165:V176" si="120">IF((MIN(I165:K165)=0),"",MIN(I165:K165))</f>
        <v/>
      </c>
      <c r="W165" s="26" t="e">
        <f t="shared" ref="W165:W176" si="121">IF((MEDIAN(I165:K165)=0),"",MEDIAN(I165:K165))</f>
        <v>#NUM!</v>
      </c>
      <c r="X165" s="26" t="str">
        <f t="shared" ref="X165:X176" si="122">IF((MAX(I165:K165)=0),"",MAX(I165:K165))</f>
        <v/>
      </c>
      <c r="Y165" s="6" t="str">
        <f t="shared" ref="Y165:Y176" si="123">IF((LEN(L165)=0),"",L165)</f>
        <v/>
      </c>
      <c r="Z165" s="18" t="e">
        <f t="shared" ref="Z165:Z176" si="124">IF((SUM(V165:Y165)&gt;0),SUM(V165:Y165),"")</f>
        <v>#NUM!</v>
      </c>
      <c r="AA165" s="43" t="e">
        <f t="shared" ref="AA165:AA176" si="125">IF((LEN(Z165)&gt;0),IF((Z165&gt;AG165),"L","W"),"")</f>
        <v>#NUM!</v>
      </c>
      <c r="AB165" s="21" t="e">
        <f>Rotation!J165</f>
        <v>#N/A</v>
      </c>
      <c r="AC165" s="26" t="str">
        <f t="shared" ref="AC165:AC176" si="126">IF((MIN(O165:Q165)=0),"",MIN(O165:Q165))</f>
        <v/>
      </c>
      <c r="AD165" s="26" t="e">
        <f t="shared" ref="AD165:AD176" si="127">IF((MEDIAN(O165:Q165)=0),"",MEDIAN(O165:Q165))</f>
        <v>#NUM!</v>
      </c>
      <c r="AE165" s="26" t="str">
        <f t="shared" ref="AE165:AE176" si="128">IF((MAX(O165:Q165)=0),"",MAX(O165:Q165))</f>
        <v/>
      </c>
      <c r="AF165" s="6" t="str">
        <f t="shared" ref="AF165:AF176" si="129">IF((LEN(R165)=0),"",R165)</f>
        <v/>
      </c>
      <c r="AG165" s="18" t="e">
        <f t="shared" ref="AG165:AG176" si="130">IF((SUM(AC165:AF165)&gt;0),SUM(AC165:AF165),"")</f>
        <v>#NUM!</v>
      </c>
      <c r="AH165" s="18" t="e">
        <f t="shared" ref="AH165:AH176" si="131">IF((LEN(AG165)&gt;0),IF((AG165&gt;Z165),"L","W"),"")</f>
        <v>#NUM!</v>
      </c>
      <c r="AI165" s="22"/>
    </row>
    <row r="166" spans="1:35" ht="14.25" customHeight="1">
      <c r="A166" s="26" t="str">
        <f>Rotation!A166</f>
        <v>BT2</v>
      </c>
      <c r="B166" s="7"/>
      <c r="C166" s="36"/>
      <c r="D166" s="36"/>
      <c r="E166" s="36"/>
      <c r="F166" s="36"/>
      <c r="G166" s="36"/>
      <c r="H166" s="34"/>
      <c r="I166" s="26" t="str">
        <f>IF(ISERROR(MATCH(Rotation!E166,$B166:$G166,0)),"",INDEX($B$3:$G$3,1,MATCH(Rotation!E166,$B166:$G166,0)))</f>
        <v/>
      </c>
      <c r="J166" s="26" t="str">
        <f>IF(ISERROR(MATCH(Rotation!F166,$B166:$G166,0)),"",INDEX($B$3:$G$3,1,MATCH(Rotation!F166,$B166:$G166,0)))</f>
        <v/>
      </c>
      <c r="K166" s="26" t="str">
        <f>IF(ISERROR(MATCH(Rotation!G166,$B166:$G166,0)),"",INDEX($B$3:$G$3,1,MATCH(Rotation!G166,$B166:$G166,0)))</f>
        <v/>
      </c>
      <c r="L166" s="7"/>
      <c r="M166" s="18" t="str">
        <f t="shared" si="118"/>
        <v/>
      </c>
      <c r="N166" s="34"/>
      <c r="O166" s="26" t="str">
        <f>IF(ISERROR(MATCH(Rotation!L166,$B166:$G166,0)),"",INDEX($B$3:$G$3,1,MATCH(Rotation!L166,$B166:$G166,0)))</f>
        <v/>
      </c>
      <c r="P166" s="26" t="str">
        <f>IF(ISERROR(MATCH(Rotation!M166,$B166:$G166,0)),"",INDEX($B$3:$G$3,1,MATCH(Rotation!M166,$B166:$G166,0)))</f>
        <v/>
      </c>
      <c r="Q166" s="26" t="str">
        <f>IF(ISERROR(MATCH(Rotation!N166,$B166:$G166,0)),"",INDEX($B$3:$G$3,1,MATCH(Rotation!N166,$B166:$G166,0)))</f>
        <v/>
      </c>
      <c r="R166" s="7"/>
      <c r="S166" s="18" t="str">
        <f t="shared" si="119"/>
        <v/>
      </c>
      <c r="T166" s="34"/>
      <c r="U166" s="21" t="e">
        <f>Rotation!C166</f>
        <v>#N/A</v>
      </c>
      <c r="V166" s="26" t="str">
        <f t="shared" si="120"/>
        <v/>
      </c>
      <c r="W166" s="26" t="e">
        <f t="shared" si="121"/>
        <v>#NUM!</v>
      </c>
      <c r="X166" s="26" t="str">
        <f t="shared" si="122"/>
        <v/>
      </c>
      <c r="Y166" s="6" t="str">
        <f t="shared" si="123"/>
        <v/>
      </c>
      <c r="Z166" s="18" t="e">
        <f t="shared" si="124"/>
        <v>#NUM!</v>
      </c>
      <c r="AA166" s="43" t="e">
        <f t="shared" si="125"/>
        <v>#NUM!</v>
      </c>
      <c r="AB166" s="21" t="e">
        <f>Rotation!J166</f>
        <v>#N/A</v>
      </c>
      <c r="AC166" s="26" t="str">
        <f t="shared" si="126"/>
        <v/>
      </c>
      <c r="AD166" s="26" t="e">
        <f t="shared" si="127"/>
        <v>#NUM!</v>
      </c>
      <c r="AE166" s="26" t="str">
        <f t="shared" si="128"/>
        <v/>
      </c>
      <c r="AF166" s="6" t="str">
        <f t="shared" si="129"/>
        <v/>
      </c>
      <c r="AG166" s="18" t="e">
        <f t="shared" si="130"/>
        <v>#NUM!</v>
      </c>
      <c r="AH166" s="18" t="e">
        <f t="shared" si="131"/>
        <v>#NUM!</v>
      </c>
      <c r="AI166" s="22"/>
    </row>
    <row r="167" spans="1:35" ht="14.25" hidden="1" customHeight="1">
      <c r="A167" s="26" t="str">
        <f>Rotation!A167</f>
        <v>BT3</v>
      </c>
      <c r="B167" s="7"/>
      <c r="C167" s="36"/>
      <c r="D167" s="36"/>
      <c r="E167" s="36"/>
      <c r="F167" s="36"/>
      <c r="G167" s="36"/>
      <c r="H167" s="34"/>
      <c r="I167" s="26" t="str">
        <f>IF(ISERROR(MATCH(Rotation!E167,$B167:$G167,0)),"",INDEX($B$3:$G$3,1,MATCH(Rotation!E167,$B167:$G167,0)))</f>
        <v/>
      </c>
      <c r="J167" s="26" t="str">
        <f>IF(ISERROR(MATCH(Rotation!F167,$B167:$G167,0)),"",INDEX($B$3:$G$3,1,MATCH(Rotation!F167,$B167:$G167,0)))</f>
        <v/>
      </c>
      <c r="K167" s="26" t="str">
        <f>IF(ISERROR(MATCH(Rotation!G167,$B167:$G167,0)),"",INDEX($B$3:$G$3,1,MATCH(Rotation!G167,$B167:$G167,0)))</f>
        <v/>
      </c>
      <c r="L167" s="7"/>
      <c r="M167" s="18" t="str">
        <f t="shared" si="118"/>
        <v/>
      </c>
      <c r="N167" s="34"/>
      <c r="O167" s="26" t="str">
        <f>IF(ISERROR(MATCH(Rotation!L167,$B167:$G167,0)),"",INDEX($B$3:$G$3,1,MATCH(Rotation!L167,$B167:$G167,0)))</f>
        <v/>
      </c>
      <c r="P167" s="26" t="str">
        <f>IF(ISERROR(MATCH(Rotation!M167,$B167:$G167,0)),"",INDEX($B$3:$G$3,1,MATCH(Rotation!M167,$B167:$G167,0)))</f>
        <v/>
      </c>
      <c r="Q167" s="26" t="str">
        <f>IF(ISERROR(MATCH(Rotation!N167,$B167:$G167,0)),"",INDEX($B$3:$G$3,1,MATCH(Rotation!N167,$B167:$G167,0)))</f>
        <v/>
      </c>
      <c r="R167" s="7"/>
      <c r="S167" s="18" t="str">
        <f t="shared" si="119"/>
        <v/>
      </c>
      <c r="T167" s="34"/>
      <c r="U167" s="21" t="e">
        <f>Rotation!C167</f>
        <v>#N/A</v>
      </c>
      <c r="V167" s="26" t="str">
        <f t="shared" si="120"/>
        <v/>
      </c>
      <c r="W167" s="26" t="e">
        <f t="shared" si="121"/>
        <v>#NUM!</v>
      </c>
      <c r="X167" s="26" t="str">
        <f t="shared" si="122"/>
        <v/>
      </c>
      <c r="Y167" s="6" t="str">
        <f t="shared" si="123"/>
        <v/>
      </c>
      <c r="Z167" s="18" t="e">
        <f t="shared" si="124"/>
        <v>#NUM!</v>
      </c>
      <c r="AA167" s="43" t="e">
        <f t="shared" si="125"/>
        <v>#NUM!</v>
      </c>
      <c r="AB167" s="21" t="e">
        <f>Rotation!J167</f>
        <v>#N/A</v>
      </c>
      <c r="AC167" s="26" t="str">
        <f t="shared" si="126"/>
        <v/>
      </c>
      <c r="AD167" s="26" t="e">
        <f t="shared" si="127"/>
        <v>#NUM!</v>
      </c>
      <c r="AE167" s="26" t="str">
        <f t="shared" si="128"/>
        <v/>
      </c>
      <c r="AF167" s="6" t="str">
        <f t="shared" si="129"/>
        <v/>
      </c>
      <c r="AG167" s="18" t="e">
        <f t="shared" si="130"/>
        <v>#NUM!</v>
      </c>
      <c r="AH167" s="18" t="e">
        <f t="shared" si="131"/>
        <v>#NUM!</v>
      </c>
      <c r="AI167" s="22"/>
    </row>
    <row r="168" spans="1:35" ht="14.25" hidden="1" customHeight="1">
      <c r="A168" s="26" t="str">
        <f>Rotation!A168</f>
        <v>BT4</v>
      </c>
      <c r="B168" s="7"/>
      <c r="C168" s="36"/>
      <c r="D168" s="36"/>
      <c r="E168" s="36"/>
      <c r="F168" s="36"/>
      <c r="G168" s="36"/>
      <c r="H168" s="34"/>
      <c r="I168" s="26" t="str">
        <f>IF(ISERROR(MATCH(Rotation!E168,$B168:$G168,0)),"",INDEX($B$3:$G$3,1,MATCH(Rotation!E168,$B168:$G168,0)))</f>
        <v/>
      </c>
      <c r="J168" s="26" t="str">
        <f>IF(ISERROR(MATCH(Rotation!F168,$B168:$G168,0)),"",INDEX($B$3:$G$3,1,MATCH(Rotation!F168,$B168:$G168,0)))</f>
        <v/>
      </c>
      <c r="K168" s="26" t="str">
        <f>IF(ISERROR(MATCH(Rotation!G168,$B168:$G168,0)),"",INDEX($B$3:$G$3,1,MATCH(Rotation!G168,$B168:$G168,0)))</f>
        <v/>
      </c>
      <c r="L168" s="7"/>
      <c r="M168" s="18" t="str">
        <f t="shared" si="118"/>
        <v/>
      </c>
      <c r="N168" s="34"/>
      <c r="O168" s="26" t="str">
        <f>IF(ISERROR(MATCH(Rotation!L168,$B168:$G168,0)),"",INDEX($B$3:$G$3,1,MATCH(Rotation!L168,$B168:$G168,0)))</f>
        <v/>
      </c>
      <c r="P168" s="26" t="str">
        <f>IF(ISERROR(MATCH(Rotation!M168,$B168:$G168,0)),"",INDEX($B$3:$G$3,1,MATCH(Rotation!M168,$B168:$G168,0)))</f>
        <v/>
      </c>
      <c r="Q168" s="26" t="str">
        <f>IF(ISERROR(MATCH(Rotation!N168,$B168:$G168,0)),"",INDEX($B$3:$G$3,1,MATCH(Rotation!N168,$B168:$G168,0)))</f>
        <v/>
      </c>
      <c r="R168" s="7"/>
      <c r="S168" s="18" t="str">
        <f t="shared" si="119"/>
        <v/>
      </c>
      <c r="T168" s="34"/>
      <c r="U168" s="21" t="e">
        <f>Rotation!C168</f>
        <v>#N/A</v>
      </c>
      <c r="V168" s="26" t="str">
        <f t="shared" si="120"/>
        <v/>
      </c>
      <c r="W168" s="26" t="e">
        <f t="shared" si="121"/>
        <v>#NUM!</v>
      </c>
      <c r="X168" s="26" t="str">
        <f t="shared" si="122"/>
        <v/>
      </c>
      <c r="Y168" s="6" t="str">
        <f t="shared" si="123"/>
        <v/>
      </c>
      <c r="Z168" s="18" t="e">
        <f t="shared" si="124"/>
        <v>#NUM!</v>
      </c>
      <c r="AA168" s="43" t="e">
        <f t="shared" si="125"/>
        <v>#NUM!</v>
      </c>
      <c r="AB168" s="21" t="e">
        <f>Rotation!J168</f>
        <v>#N/A</v>
      </c>
      <c r="AC168" s="26" t="str">
        <f t="shared" si="126"/>
        <v/>
      </c>
      <c r="AD168" s="26" t="e">
        <f t="shared" si="127"/>
        <v>#NUM!</v>
      </c>
      <c r="AE168" s="26" t="str">
        <f t="shared" si="128"/>
        <v/>
      </c>
      <c r="AF168" s="6" t="str">
        <f t="shared" si="129"/>
        <v/>
      </c>
      <c r="AG168" s="18" t="e">
        <f t="shared" si="130"/>
        <v>#NUM!</v>
      </c>
      <c r="AH168" s="18" t="e">
        <f t="shared" si="131"/>
        <v>#NUM!</v>
      </c>
      <c r="AI168" s="22"/>
    </row>
    <row r="169" spans="1:35" ht="14.25" hidden="1" customHeight="1">
      <c r="A169" s="26" t="str">
        <f>Rotation!A169</f>
        <v>BT5</v>
      </c>
      <c r="B169" s="7"/>
      <c r="C169" s="36"/>
      <c r="D169" s="36"/>
      <c r="E169" s="36"/>
      <c r="F169" s="36"/>
      <c r="G169" s="36"/>
      <c r="H169" s="34"/>
      <c r="I169" s="26" t="str">
        <f>IF(ISERROR(MATCH(Rotation!E169,$B169:$G169,0)),"",INDEX($B$3:$G$3,1,MATCH(Rotation!E169,$B169:$G169,0)))</f>
        <v/>
      </c>
      <c r="J169" s="26" t="str">
        <f>IF(ISERROR(MATCH(Rotation!F169,$B169:$G169,0)),"",INDEX($B$3:$G$3,1,MATCH(Rotation!F169,$B169:$G169,0)))</f>
        <v/>
      </c>
      <c r="K169" s="26" t="str">
        <f>IF(ISERROR(MATCH(Rotation!G169,$B169:$G169,0)),"",INDEX($B$3:$G$3,1,MATCH(Rotation!G169,$B169:$G169,0)))</f>
        <v/>
      </c>
      <c r="L169" s="7"/>
      <c r="M169" s="18" t="str">
        <f t="shared" si="118"/>
        <v/>
      </c>
      <c r="N169" s="34"/>
      <c r="O169" s="26" t="str">
        <f>IF(ISERROR(MATCH(Rotation!L169,$B169:$G169,0)),"",INDEX($B$3:$G$3,1,MATCH(Rotation!L169,$B169:$G169,0)))</f>
        <v/>
      </c>
      <c r="P169" s="26" t="str">
        <f>IF(ISERROR(MATCH(Rotation!M169,$B169:$G169,0)),"",INDEX($B$3:$G$3,1,MATCH(Rotation!M169,$B169:$G169,0)))</f>
        <v/>
      </c>
      <c r="Q169" s="26" t="str">
        <f>IF(ISERROR(MATCH(Rotation!N169,$B169:$G169,0)),"",INDEX($B$3:$G$3,1,MATCH(Rotation!N169,$B169:$G169,0)))</f>
        <v/>
      </c>
      <c r="R169" s="7"/>
      <c r="S169" s="18" t="str">
        <f t="shared" si="119"/>
        <v/>
      </c>
      <c r="T169" s="34"/>
      <c r="U169" s="21" t="e">
        <f>Rotation!C169</f>
        <v>#N/A</v>
      </c>
      <c r="V169" s="26" t="str">
        <f t="shared" si="120"/>
        <v/>
      </c>
      <c r="W169" s="26" t="e">
        <f t="shared" si="121"/>
        <v>#NUM!</v>
      </c>
      <c r="X169" s="26" t="str">
        <f t="shared" si="122"/>
        <v/>
      </c>
      <c r="Y169" s="6" t="str">
        <f t="shared" si="123"/>
        <v/>
      </c>
      <c r="Z169" s="18" t="e">
        <f t="shared" si="124"/>
        <v>#NUM!</v>
      </c>
      <c r="AA169" s="43" t="e">
        <f t="shared" si="125"/>
        <v>#NUM!</v>
      </c>
      <c r="AB169" s="21" t="e">
        <f>Rotation!J169</f>
        <v>#N/A</v>
      </c>
      <c r="AC169" s="26" t="str">
        <f t="shared" si="126"/>
        <v/>
      </c>
      <c r="AD169" s="26" t="e">
        <f t="shared" si="127"/>
        <v>#NUM!</v>
      </c>
      <c r="AE169" s="26" t="str">
        <f t="shared" si="128"/>
        <v/>
      </c>
      <c r="AF169" s="6" t="str">
        <f t="shared" si="129"/>
        <v/>
      </c>
      <c r="AG169" s="18" t="e">
        <f t="shared" si="130"/>
        <v>#NUM!</v>
      </c>
      <c r="AH169" s="18" t="e">
        <f t="shared" si="131"/>
        <v>#NUM!</v>
      </c>
      <c r="AI169" s="22"/>
    </row>
    <row r="170" spans="1:35" ht="14.25" hidden="1" customHeight="1">
      <c r="A170" s="26" t="str">
        <f>Rotation!A170</f>
        <v>BT6</v>
      </c>
      <c r="B170" s="7"/>
      <c r="C170" s="36"/>
      <c r="D170" s="36"/>
      <c r="E170" s="36"/>
      <c r="F170" s="36"/>
      <c r="G170" s="36"/>
      <c r="H170" s="34"/>
      <c r="I170" s="26" t="str">
        <f>IF(ISERROR(MATCH(Rotation!E170,$B170:$G170,0)),"",INDEX($B$3:$G$3,1,MATCH(Rotation!E170,$B170:$G170,0)))</f>
        <v/>
      </c>
      <c r="J170" s="26" t="str">
        <f>IF(ISERROR(MATCH(Rotation!F170,$B170:$G170,0)),"",INDEX($B$3:$G$3,1,MATCH(Rotation!F170,$B170:$G170,0)))</f>
        <v/>
      </c>
      <c r="K170" s="26" t="str">
        <f>IF(ISERROR(MATCH(Rotation!G170,$B170:$G170,0)),"",INDEX($B$3:$G$3,1,MATCH(Rotation!G170,$B170:$G170,0)))</f>
        <v/>
      </c>
      <c r="L170" s="7"/>
      <c r="M170" s="18" t="str">
        <f t="shared" si="118"/>
        <v/>
      </c>
      <c r="N170" s="34"/>
      <c r="O170" s="26" t="str">
        <f>IF(ISERROR(MATCH(Rotation!L170,$B170:$G170,0)),"",INDEX($B$3:$G$3,1,MATCH(Rotation!L170,$B170:$G170,0)))</f>
        <v/>
      </c>
      <c r="P170" s="26" t="str">
        <f>IF(ISERROR(MATCH(Rotation!M170,$B170:$G170,0)),"",INDEX($B$3:$G$3,1,MATCH(Rotation!M170,$B170:$G170,0)))</f>
        <v/>
      </c>
      <c r="Q170" s="26" t="str">
        <f>IF(ISERROR(MATCH(Rotation!N170,$B170:$G170,0)),"",INDEX($B$3:$G$3,1,MATCH(Rotation!N170,$B170:$G170,0)))</f>
        <v/>
      </c>
      <c r="R170" s="7"/>
      <c r="S170" s="18" t="str">
        <f t="shared" si="119"/>
        <v/>
      </c>
      <c r="T170" s="34"/>
      <c r="U170" s="21" t="e">
        <f>Rotation!C170</f>
        <v>#N/A</v>
      </c>
      <c r="V170" s="26" t="str">
        <f t="shared" si="120"/>
        <v/>
      </c>
      <c r="W170" s="26" t="e">
        <f t="shared" si="121"/>
        <v>#NUM!</v>
      </c>
      <c r="X170" s="26" t="str">
        <f t="shared" si="122"/>
        <v/>
      </c>
      <c r="Y170" s="6" t="str">
        <f t="shared" si="123"/>
        <v/>
      </c>
      <c r="Z170" s="18" t="e">
        <f t="shared" si="124"/>
        <v>#NUM!</v>
      </c>
      <c r="AA170" s="43" t="e">
        <f t="shared" si="125"/>
        <v>#NUM!</v>
      </c>
      <c r="AB170" s="21" t="e">
        <f>Rotation!J170</f>
        <v>#N/A</v>
      </c>
      <c r="AC170" s="26" t="str">
        <f t="shared" si="126"/>
        <v/>
      </c>
      <c r="AD170" s="26" t="e">
        <f t="shared" si="127"/>
        <v>#NUM!</v>
      </c>
      <c r="AE170" s="26" t="str">
        <f t="shared" si="128"/>
        <v/>
      </c>
      <c r="AF170" s="6" t="str">
        <f t="shared" si="129"/>
        <v/>
      </c>
      <c r="AG170" s="18" t="e">
        <f t="shared" si="130"/>
        <v>#NUM!</v>
      </c>
      <c r="AH170" s="18" t="e">
        <f t="shared" si="131"/>
        <v>#NUM!</v>
      </c>
      <c r="AI170" s="22"/>
    </row>
    <row r="171" spans="1:35" ht="14.25" hidden="1" customHeight="1">
      <c r="A171" s="26" t="str">
        <f>Rotation!A171</f>
        <v>BT7</v>
      </c>
      <c r="B171" s="7"/>
      <c r="C171" s="36"/>
      <c r="D171" s="36"/>
      <c r="E171" s="36"/>
      <c r="F171" s="36"/>
      <c r="G171" s="36"/>
      <c r="H171" s="34"/>
      <c r="I171" s="26" t="str">
        <f>IF(ISERROR(MATCH(Rotation!E171,$B171:$G171,0)),"",INDEX($B$3:$G$3,1,MATCH(Rotation!E171,$B171:$G171,0)))</f>
        <v/>
      </c>
      <c r="J171" s="26" t="str">
        <f>IF(ISERROR(MATCH(Rotation!F171,$B171:$G171,0)),"",INDEX($B$3:$G$3,1,MATCH(Rotation!F171,$B171:$G171,0)))</f>
        <v/>
      </c>
      <c r="K171" s="26" t="str">
        <f>IF(ISERROR(MATCH(Rotation!G171,$B171:$G171,0)),"",INDEX($B$3:$G$3,1,MATCH(Rotation!G171,$B171:$G171,0)))</f>
        <v/>
      </c>
      <c r="L171" s="7"/>
      <c r="M171" s="18" t="str">
        <f t="shared" si="118"/>
        <v/>
      </c>
      <c r="N171" s="34"/>
      <c r="O171" s="26" t="str">
        <f>IF(ISERROR(MATCH(Rotation!L171,$B171:$G171,0)),"",INDEX($B$3:$G$3,1,MATCH(Rotation!L171,$B171:$G171,0)))</f>
        <v/>
      </c>
      <c r="P171" s="26" t="str">
        <f>IF(ISERROR(MATCH(Rotation!M171,$B171:$G171,0)),"",INDEX($B$3:$G$3,1,MATCH(Rotation!M171,$B171:$G171,0)))</f>
        <v/>
      </c>
      <c r="Q171" s="26" t="str">
        <f>IF(ISERROR(MATCH(Rotation!N171,$B171:$G171,0)),"",INDEX($B$3:$G$3,1,MATCH(Rotation!N171,$B171:$G171,0)))</f>
        <v/>
      </c>
      <c r="R171" s="7"/>
      <c r="S171" s="18" t="str">
        <f t="shared" si="119"/>
        <v/>
      </c>
      <c r="T171" s="34"/>
      <c r="U171" s="21" t="e">
        <f>Rotation!C171</f>
        <v>#N/A</v>
      </c>
      <c r="V171" s="26" t="str">
        <f t="shared" si="120"/>
        <v/>
      </c>
      <c r="W171" s="26" t="e">
        <f t="shared" si="121"/>
        <v>#NUM!</v>
      </c>
      <c r="X171" s="26" t="str">
        <f t="shared" si="122"/>
        <v/>
      </c>
      <c r="Y171" s="6" t="str">
        <f t="shared" si="123"/>
        <v/>
      </c>
      <c r="Z171" s="18" t="e">
        <f t="shared" si="124"/>
        <v>#NUM!</v>
      </c>
      <c r="AA171" s="43" t="e">
        <f t="shared" si="125"/>
        <v>#NUM!</v>
      </c>
      <c r="AB171" s="21" t="e">
        <f>Rotation!J171</f>
        <v>#N/A</v>
      </c>
      <c r="AC171" s="26" t="str">
        <f t="shared" si="126"/>
        <v/>
      </c>
      <c r="AD171" s="26" t="e">
        <f t="shared" si="127"/>
        <v>#NUM!</v>
      </c>
      <c r="AE171" s="26" t="str">
        <f t="shared" si="128"/>
        <v/>
      </c>
      <c r="AF171" s="6" t="str">
        <f t="shared" si="129"/>
        <v/>
      </c>
      <c r="AG171" s="18" t="e">
        <f t="shared" si="130"/>
        <v>#NUM!</v>
      </c>
      <c r="AH171" s="18" t="e">
        <f t="shared" si="131"/>
        <v>#NUM!</v>
      </c>
      <c r="AI171" s="22"/>
    </row>
    <row r="172" spans="1:35" ht="14.25" hidden="1" customHeight="1">
      <c r="A172" s="26" t="str">
        <f>Rotation!A172</f>
        <v>BT8</v>
      </c>
      <c r="B172" s="7"/>
      <c r="C172" s="36"/>
      <c r="D172" s="36"/>
      <c r="E172" s="36"/>
      <c r="F172" s="36"/>
      <c r="G172" s="36"/>
      <c r="H172" s="34"/>
      <c r="I172" s="26" t="str">
        <f>IF(ISERROR(MATCH(Rotation!E172,$B172:$G172,0)),"",INDEX($B$3:$G$3,1,MATCH(Rotation!E172,$B172:$G172,0)))</f>
        <v/>
      </c>
      <c r="J172" s="26" t="str">
        <f>IF(ISERROR(MATCH(Rotation!F172,$B172:$G172,0)),"",INDEX($B$3:$G$3,1,MATCH(Rotation!F172,$B172:$G172,0)))</f>
        <v/>
      </c>
      <c r="K172" s="26" t="str">
        <f>IF(ISERROR(MATCH(Rotation!G172,$B172:$G172,0)),"",INDEX($B$3:$G$3,1,MATCH(Rotation!G172,$B172:$G172,0)))</f>
        <v/>
      </c>
      <c r="L172" s="7"/>
      <c r="M172" s="18" t="str">
        <f t="shared" si="118"/>
        <v/>
      </c>
      <c r="N172" s="34"/>
      <c r="O172" s="26" t="str">
        <f>IF(ISERROR(MATCH(Rotation!L172,$B172:$G172,0)),"",INDEX($B$3:$G$3,1,MATCH(Rotation!L172,$B172:$G172,0)))</f>
        <v/>
      </c>
      <c r="P172" s="26" t="str">
        <f>IF(ISERROR(MATCH(Rotation!M172,$B172:$G172,0)),"",INDEX($B$3:$G$3,1,MATCH(Rotation!M172,$B172:$G172,0)))</f>
        <v/>
      </c>
      <c r="Q172" s="26" t="str">
        <f>IF(ISERROR(MATCH(Rotation!N172,$B172:$G172,0)),"",INDEX($B$3:$G$3,1,MATCH(Rotation!N172,$B172:$G172,0)))</f>
        <v/>
      </c>
      <c r="R172" s="7"/>
      <c r="S172" s="18" t="str">
        <f t="shared" si="119"/>
        <v/>
      </c>
      <c r="T172" s="34"/>
      <c r="U172" s="21" t="e">
        <f>Rotation!C172</f>
        <v>#N/A</v>
      </c>
      <c r="V172" s="26" t="str">
        <f t="shared" si="120"/>
        <v/>
      </c>
      <c r="W172" s="26" t="e">
        <f t="shared" si="121"/>
        <v>#NUM!</v>
      </c>
      <c r="X172" s="26" t="str">
        <f t="shared" si="122"/>
        <v/>
      </c>
      <c r="Y172" s="6" t="str">
        <f t="shared" si="123"/>
        <v/>
      </c>
      <c r="Z172" s="18" t="e">
        <f t="shared" si="124"/>
        <v>#NUM!</v>
      </c>
      <c r="AA172" s="43" t="e">
        <f t="shared" si="125"/>
        <v>#NUM!</v>
      </c>
      <c r="AB172" s="21" t="e">
        <f>Rotation!J172</f>
        <v>#N/A</v>
      </c>
      <c r="AC172" s="26" t="str">
        <f t="shared" si="126"/>
        <v/>
      </c>
      <c r="AD172" s="26" t="e">
        <f t="shared" si="127"/>
        <v>#NUM!</v>
      </c>
      <c r="AE172" s="26" t="str">
        <f t="shared" si="128"/>
        <v/>
      </c>
      <c r="AF172" s="6" t="str">
        <f t="shared" si="129"/>
        <v/>
      </c>
      <c r="AG172" s="18" t="e">
        <f t="shared" si="130"/>
        <v>#NUM!</v>
      </c>
      <c r="AH172" s="18" t="e">
        <f t="shared" si="131"/>
        <v>#NUM!</v>
      </c>
      <c r="AI172" s="22"/>
    </row>
    <row r="173" spans="1:35" ht="14.25" hidden="1" customHeight="1">
      <c r="A173" s="26" t="str">
        <f>Rotation!A173</f>
        <v>BT9</v>
      </c>
      <c r="B173" s="7"/>
      <c r="C173" s="36"/>
      <c r="D173" s="36"/>
      <c r="E173" s="36"/>
      <c r="F173" s="36"/>
      <c r="G173" s="36"/>
      <c r="H173" s="34"/>
      <c r="I173" s="26" t="str">
        <f>IF(ISERROR(MATCH(Rotation!E173,$B173:$G173,0)),"",INDEX($B$3:$G$3,1,MATCH(Rotation!E173,$B173:$G173,0)))</f>
        <v/>
      </c>
      <c r="J173" s="26" t="str">
        <f>IF(ISERROR(MATCH(Rotation!F173,$B173:$G173,0)),"",INDEX($B$3:$G$3,1,MATCH(Rotation!F173,$B173:$G173,0)))</f>
        <v/>
      </c>
      <c r="K173" s="26" t="str">
        <f>IF(ISERROR(MATCH(Rotation!G173,$B173:$G173,0)),"",INDEX($B$3:$G$3,1,MATCH(Rotation!G173,$B173:$G173,0)))</f>
        <v/>
      </c>
      <c r="L173" s="7"/>
      <c r="M173" s="18" t="str">
        <f t="shared" si="118"/>
        <v/>
      </c>
      <c r="N173" s="34"/>
      <c r="O173" s="26" t="str">
        <f>IF(ISERROR(MATCH(Rotation!L173,$B173:$G173,0)),"",INDEX($B$3:$G$3,1,MATCH(Rotation!L173,$B173:$G173,0)))</f>
        <v/>
      </c>
      <c r="P173" s="26" t="str">
        <f>IF(ISERROR(MATCH(Rotation!M173,$B173:$G173,0)),"",INDEX($B$3:$G$3,1,MATCH(Rotation!M173,$B173:$G173,0)))</f>
        <v/>
      </c>
      <c r="Q173" s="26" t="str">
        <f>IF(ISERROR(MATCH(Rotation!N173,$B173:$G173,0)),"",INDEX($B$3:$G$3,1,MATCH(Rotation!N173,$B173:$G173,0)))</f>
        <v/>
      </c>
      <c r="R173" s="7"/>
      <c r="S173" s="18" t="str">
        <f t="shared" si="119"/>
        <v/>
      </c>
      <c r="T173" s="34"/>
      <c r="U173" s="21" t="e">
        <f>Rotation!C173</f>
        <v>#N/A</v>
      </c>
      <c r="V173" s="26" t="str">
        <f t="shared" si="120"/>
        <v/>
      </c>
      <c r="W173" s="26" t="e">
        <f t="shared" si="121"/>
        <v>#NUM!</v>
      </c>
      <c r="X173" s="26" t="str">
        <f t="shared" si="122"/>
        <v/>
      </c>
      <c r="Y173" s="6" t="str">
        <f t="shared" si="123"/>
        <v/>
      </c>
      <c r="Z173" s="18" t="e">
        <f t="shared" si="124"/>
        <v>#NUM!</v>
      </c>
      <c r="AA173" s="43" t="e">
        <f t="shared" si="125"/>
        <v>#NUM!</v>
      </c>
      <c r="AB173" s="21" t="e">
        <f>Rotation!J173</f>
        <v>#N/A</v>
      </c>
      <c r="AC173" s="26" t="str">
        <f t="shared" si="126"/>
        <v/>
      </c>
      <c r="AD173" s="26" t="e">
        <f t="shared" si="127"/>
        <v>#NUM!</v>
      </c>
      <c r="AE173" s="26" t="str">
        <f t="shared" si="128"/>
        <v/>
      </c>
      <c r="AF173" s="6" t="str">
        <f t="shared" si="129"/>
        <v/>
      </c>
      <c r="AG173" s="18" t="e">
        <f t="shared" si="130"/>
        <v>#NUM!</v>
      </c>
      <c r="AH173" s="18" t="e">
        <f t="shared" si="131"/>
        <v>#NUM!</v>
      </c>
      <c r="AI173" s="22"/>
    </row>
    <row r="174" spans="1:35" ht="14.25" hidden="1" customHeight="1">
      <c r="A174" s="26" t="str">
        <f>Rotation!A174</f>
        <v>BT10</v>
      </c>
      <c r="B174" s="7"/>
      <c r="C174" s="36"/>
      <c r="D174" s="36"/>
      <c r="E174" s="36"/>
      <c r="F174" s="36"/>
      <c r="G174" s="36"/>
      <c r="H174" s="34"/>
      <c r="I174" s="26" t="str">
        <f>IF(ISERROR(MATCH(Rotation!E174,$B174:$G174,0)),"",INDEX($B$3:$G$3,1,MATCH(Rotation!E174,$B174:$G174,0)))</f>
        <v/>
      </c>
      <c r="J174" s="26" t="str">
        <f>IF(ISERROR(MATCH(Rotation!F174,$B174:$G174,0)),"",INDEX($B$3:$G$3,1,MATCH(Rotation!F174,$B174:$G174,0)))</f>
        <v/>
      </c>
      <c r="K174" s="26" t="str">
        <f>IF(ISERROR(MATCH(Rotation!G174,$B174:$G174,0)),"",INDEX($B$3:$G$3,1,MATCH(Rotation!G174,$B174:$G174,0)))</f>
        <v/>
      </c>
      <c r="L174" s="7"/>
      <c r="M174" s="18" t="str">
        <f t="shared" si="118"/>
        <v/>
      </c>
      <c r="N174" s="34"/>
      <c r="O174" s="26" t="str">
        <f>IF(ISERROR(MATCH(Rotation!L174,$B174:$G174,0)),"",INDEX($B$3:$G$3,1,MATCH(Rotation!L174,$B174:$G174,0)))</f>
        <v/>
      </c>
      <c r="P174" s="26" t="str">
        <f>IF(ISERROR(MATCH(Rotation!M174,$B174:$G174,0)),"",INDEX($B$3:$G$3,1,MATCH(Rotation!M174,$B174:$G174,0)))</f>
        <v/>
      </c>
      <c r="Q174" s="26" t="str">
        <f>IF(ISERROR(MATCH(Rotation!N174,$B174:$G174,0)),"",INDEX($B$3:$G$3,1,MATCH(Rotation!N174,$B174:$G174,0)))</f>
        <v/>
      </c>
      <c r="R174" s="7"/>
      <c r="S174" s="18" t="str">
        <f t="shared" si="119"/>
        <v/>
      </c>
      <c r="T174" s="34"/>
      <c r="U174" s="21" t="e">
        <f>Rotation!C174</f>
        <v>#N/A</v>
      </c>
      <c r="V174" s="26" t="str">
        <f t="shared" si="120"/>
        <v/>
      </c>
      <c r="W174" s="26" t="e">
        <f t="shared" si="121"/>
        <v>#NUM!</v>
      </c>
      <c r="X174" s="26" t="str">
        <f t="shared" si="122"/>
        <v/>
      </c>
      <c r="Y174" s="6" t="str">
        <f t="shared" si="123"/>
        <v/>
      </c>
      <c r="Z174" s="18" t="e">
        <f t="shared" si="124"/>
        <v>#NUM!</v>
      </c>
      <c r="AA174" s="43" t="e">
        <f t="shared" si="125"/>
        <v>#NUM!</v>
      </c>
      <c r="AB174" s="21" t="e">
        <f>Rotation!J174</f>
        <v>#N/A</v>
      </c>
      <c r="AC174" s="26" t="str">
        <f t="shared" si="126"/>
        <v/>
      </c>
      <c r="AD174" s="26" t="e">
        <f t="shared" si="127"/>
        <v>#NUM!</v>
      </c>
      <c r="AE174" s="26" t="str">
        <f t="shared" si="128"/>
        <v/>
      </c>
      <c r="AF174" s="6" t="str">
        <f t="shared" si="129"/>
        <v/>
      </c>
      <c r="AG174" s="18" t="e">
        <f t="shared" si="130"/>
        <v>#NUM!</v>
      </c>
      <c r="AH174" s="18" t="e">
        <f t="shared" si="131"/>
        <v>#NUM!</v>
      </c>
      <c r="AI174" s="22"/>
    </row>
    <row r="175" spans="1:35" ht="14.25" hidden="1" customHeight="1">
      <c r="A175" s="26" t="str">
        <f>Rotation!A175</f>
        <v>BT11</v>
      </c>
      <c r="B175" s="7"/>
      <c r="C175" s="36"/>
      <c r="D175" s="36"/>
      <c r="E175" s="36"/>
      <c r="F175" s="36"/>
      <c r="G175" s="36"/>
      <c r="H175" s="34"/>
      <c r="I175" s="26" t="str">
        <f>IF(ISERROR(MATCH(Rotation!E175,$B175:$G175,0)),"",INDEX($B$3:$G$3,1,MATCH(Rotation!E175,$B175:$G175,0)))</f>
        <v/>
      </c>
      <c r="J175" s="26" t="str">
        <f>IF(ISERROR(MATCH(Rotation!F175,$B175:$G175,0)),"",INDEX($B$3:$G$3,1,MATCH(Rotation!F175,$B175:$G175,0)))</f>
        <v/>
      </c>
      <c r="K175" s="26" t="str">
        <f>IF(ISERROR(MATCH(Rotation!G175,$B175:$G175,0)),"",INDEX($B$3:$G$3,1,MATCH(Rotation!G175,$B175:$G175,0)))</f>
        <v/>
      </c>
      <c r="L175" s="7"/>
      <c r="M175" s="18" t="str">
        <f t="shared" si="118"/>
        <v/>
      </c>
      <c r="N175" s="34"/>
      <c r="O175" s="26" t="str">
        <f>IF(ISERROR(MATCH(Rotation!L175,$B175:$G175,0)),"",INDEX($B$3:$G$3,1,MATCH(Rotation!L175,$B175:$G175,0)))</f>
        <v/>
      </c>
      <c r="P175" s="26" t="str">
        <f>IF(ISERROR(MATCH(Rotation!M175,$B175:$G175,0)),"",INDEX($B$3:$G$3,1,MATCH(Rotation!M175,$B175:$G175,0)))</f>
        <v/>
      </c>
      <c r="Q175" s="26" t="str">
        <f>IF(ISERROR(MATCH(Rotation!N175,$B175:$G175,0)),"",INDEX($B$3:$G$3,1,MATCH(Rotation!N175,$B175:$G175,0)))</f>
        <v/>
      </c>
      <c r="R175" s="7"/>
      <c r="S175" s="18" t="str">
        <f t="shared" si="119"/>
        <v/>
      </c>
      <c r="T175" s="34"/>
      <c r="U175" s="21" t="e">
        <f>Rotation!C175</f>
        <v>#N/A</v>
      </c>
      <c r="V175" s="26" t="str">
        <f t="shared" si="120"/>
        <v/>
      </c>
      <c r="W175" s="26" t="e">
        <f t="shared" si="121"/>
        <v>#NUM!</v>
      </c>
      <c r="X175" s="26" t="str">
        <f t="shared" si="122"/>
        <v/>
      </c>
      <c r="Y175" s="6" t="str">
        <f t="shared" si="123"/>
        <v/>
      </c>
      <c r="Z175" s="18" t="e">
        <f t="shared" si="124"/>
        <v>#NUM!</v>
      </c>
      <c r="AA175" s="43" t="e">
        <f t="shared" si="125"/>
        <v>#NUM!</v>
      </c>
      <c r="AB175" s="21" t="e">
        <f>Rotation!J175</f>
        <v>#N/A</v>
      </c>
      <c r="AC175" s="26" t="str">
        <f t="shared" si="126"/>
        <v/>
      </c>
      <c r="AD175" s="26" t="e">
        <f t="shared" si="127"/>
        <v>#NUM!</v>
      </c>
      <c r="AE175" s="26" t="str">
        <f t="shared" si="128"/>
        <v/>
      </c>
      <c r="AF175" s="6" t="str">
        <f t="shared" si="129"/>
        <v/>
      </c>
      <c r="AG175" s="18" t="e">
        <f t="shared" si="130"/>
        <v>#NUM!</v>
      </c>
      <c r="AH175" s="18" t="e">
        <f t="shared" si="131"/>
        <v>#NUM!</v>
      </c>
      <c r="AI175" s="22"/>
    </row>
    <row r="176" spans="1:35" ht="14.25" hidden="1" customHeight="1">
      <c r="A176" s="26" t="str">
        <f>Rotation!A176</f>
        <v>BT12</v>
      </c>
      <c r="B176" s="7"/>
      <c r="C176" s="36"/>
      <c r="D176" s="36"/>
      <c r="E176" s="36"/>
      <c r="F176" s="36"/>
      <c r="G176" s="36"/>
      <c r="H176" s="34"/>
      <c r="I176" s="26" t="str">
        <f>IF(ISERROR(MATCH(Rotation!E176,$B176:$G176,0)),"",INDEX($B$3:$G$3,1,MATCH(Rotation!E176,$B176:$G176,0)))</f>
        <v/>
      </c>
      <c r="J176" s="26" t="str">
        <f>IF(ISERROR(MATCH(Rotation!F176,$B176:$G176,0)),"",INDEX($B$3:$G$3,1,MATCH(Rotation!F176,$B176:$G176,0)))</f>
        <v/>
      </c>
      <c r="K176" s="26" t="str">
        <f>IF(ISERROR(MATCH(Rotation!G176,$B176:$G176,0)),"",INDEX($B$3:$G$3,1,MATCH(Rotation!G176,$B176:$G176,0)))</f>
        <v/>
      </c>
      <c r="L176" s="7"/>
      <c r="M176" s="18" t="str">
        <f t="shared" si="118"/>
        <v/>
      </c>
      <c r="N176" s="34"/>
      <c r="O176" s="26" t="str">
        <f>IF(ISERROR(MATCH(Rotation!L176,$B176:$G176,0)),"",INDEX($B$3:$G$3,1,MATCH(Rotation!L176,$B176:$G176,0)))</f>
        <v/>
      </c>
      <c r="P176" s="26" t="str">
        <f>IF(ISERROR(MATCH(Rotation!M176,$B176:$G176,0)),"",INDEX($B$3:$G$3,1,MATCH(Rotation!M176,$B176:$G176,0)))</f>
        <v/>
      </c>
      <c r="Q176" s="26" t="str">
        <f>IF(ISERROR(MATCH(Rotation!N176,$B176:$G176,0)),"",INDEX($B$3:$G$3,1,MATCH(Rotation!N176,$B176:$G176,0)))</f>
        <v/>
      </c>
      <c r="R176" s="7"/>
      <c r="S176" s="18" t="str">
        <f t="shared" si="119"/>
        <v/>
      </c>
      <c r="T176" s="34"/>
      <c r="U176" s="21" t="e">
        <f>Rotation!C176</f>
        <v>#N/A</v>
      </c>
      <c r="V176" s="26" t="str">
        <f t="shared" si="120"/>
        <v/>
      </c>
      <c r="W176" s="26" t="e">
        <f t="shared" si="121"/>
        <v>#NUM!</v>
      </c>
      <c r="X176" s="26" t="str">
        <f t="shared" si="122"/>
        <v/>
      </c>
      <c r="Y176" s="6" t="str">
        <f t="shared" si="123"/>
        <v/>
      </c>
      <c r="Z176" s="18" t="e">
        <f t="shared" si="124"/>
        <v>#NUM!</v>
      </c>
      <c r="AA176" s="43" t="e">
        <f t="shared" si="125"/>
        <v>#NUM!</v>
      </c>
      <c r="AB176" s="21" t="e">
        <f>Rotation!J176</f>
        <v>#N/A</v>
      </c>
      <c r="AC176" s="26" t="str">
        <f t="shared" si="126"/>
        <v/>
      </c>
      <c r="AD176" s="26" t="e">
        <f t="shared" si="127"/>
        <v>#NUM!</v>
      </c>
      <c r="AE176" s="26" t="str">
        <f t="shared" si="128"/>
        <v/>
      </c>
      <c r="AF176" s="6" t="str">
        <f t="shared" si="129"/>
        <v/>
      </c>
      <c r="AG176" s="18" t="e">
        <f t="shared" si="130"/>
        <v>#NUM!</v>
      </c>
      <c r="AH176" s="18" t="e">
        <f t="shared" si="131"/>
        <v>#NUM!</v>
      </c>
      <c r="AI176" s="22"/>
    </row>
  </sheetData>
  <mergeCells count="56">
    <mergeCell ref="A162:S162"/>
    <mergeCell ref="U162:AH162"/>
    <mergeCell ref="B163:G163"/>
    <mergeCell ref="I163:K163"/>
    <mergeCell ref="O163:Q163"/>
    <mergeCell ref="V163:X163"/>
    <mergeCell ref="AC163:AE163"/>
    <mergeCell ref="A151:S151"/>
    <mergeCell ref="U151:AH151"/>
    <mergeCell ref="B152:G152"/>
    <mergeCell ref="I152:K152"/>
    <mergeCell ref="O152:Q152"/>
    <mergeCell ref="V152:X152"/>
    <mergeCell ref="AC152:AE152"/>
    <mergeCell ref="A134:S134"/>
    <mergeCell ref="U134:AH134"/>
    <mergeCell ref="B135:G135"/>
    <mergeCell ref="I135:K135"/>
    <mergeCell ref="O135:Q135"/>
    <mergeCell ref="V135:X135"/>
    <mergeCell ref="AC135:AE135"/>
    <mergeCell ref="A123:S123"/>
    <mergeCell ref="U123:AH123"/>
    <mergeCell ref="B124:G124"/>
    <mergeCell ref="I124:K124"/>
    <mergeCell ref="O124:Q124"/>
    <mergeCell ref="V124:X124"/>
    <mergeCell ref="AC124:AE124"/>
    <mergeCell ref="A106:S106"/>
    <mergeCell ref="U106:AH106"/>
    <mergeCell ref="B107:G107"/>
    <mergeCell ref="I107:K107"/>
    <mergeCell ref="O107:Q107"/>
    <mergeCell ref="V107:X107"/>
    <mergeCell ref="AC107:AE107"/>
    <mergeCell ref="A89:S89"/>
    <mergeCell ref="U89:AH89"/>
    <mergeCell ref="B90:G90"/>
    <mergeCell ref="I90:K90"/>
    <mergeCell ref="O90:Q90"/>
    <mergeCell ref="V90:X90"/>
    <mergeCell ref="AC90:AE90"/>
    <mergeCell ref="A72:S72"/>
    <mergeCell ref="U72:AH72"/>
    <mergeCell ref="B73:G73"/>
    <mergeCell ref="I73:K73"/>
    <mergeCell ref="O73:Q73"/>
    <mergeCell ref="V73:X73"/>
    <mergeCell ref="AC73:AE73"/>
    <mergeCell ref="A1:S1"/>
    <mergeCell ref="U1:AH1"/>
    <mergeCell ref="B2:G2"/>
    <mergeCell ref="I2:K2"/>
    <mergeCell ref="O2:Q2"/>
    <mergeCell ref="V2:X2"/>
    <mergeCell ref="AC2:AE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E176"/>
  <sheetViews>
    <sheetView tabSelected="1" workbookViewId="0">
      <selection sqref="A1:N1"/>
    </sheetView>
  </sheetViews>
  <sheetFormatPr defaultColWidth="17.140625" defaultRowHeight="12.75" customHeight="1"/>
  <cols>
    <col min="1" max="1" width="6.42578125" customWidth="1"/>
    <col min="2" max="2" width="2.7109375" customWidth="1"/>
    <col min="3" max="3" width="22.7109375" customWidth="1"/>
    <col min="4" max="4" width="8.140625" customWidth="1"/>
    <col min="5" max="7" width="3.7109375" customWidth="1"/>
    <col min="8" max="9" width="2.7109375" customWidth="1"/>
    <col min="10" max="10" width="22.7109375" customWidth="1"/>
    <col min="11" max="11" width="7.7109375" customWidth="1"/>
    <col min="12" max="14" width="3.7109375" customWidth="1"/>
    <col min="15" max="15" width="3" customWidth="1"/>
    <col min="16" max="16" width="4" hidden="1" customWidth="1"/>
    <col min="17" max="17" width="3.140625" customWidth="1"/>
    <col min="18" max="18" width="22.7109375" customWidth="1"/>
    <col min="19" max="19" width="9.5703125" customWidth="1"/>
    <col min="20" max="30" width="5.5703125" customWidth="1"/>
    <col min="31" max="31" width="8.85546875" customWidth="1"/>
  </cols>
  <sheetData>
    <row r="1" spans="1:31" ht="18" customHeight="1">
      <c r="A1" s="62" t="s">
        <v>65</v>
      </c>
      <c r="B1" s="51"/>
      <c r="C1" s="51"/>
      <c r="D1" s="51"/>
      <c r="E1" s="51"/>
      <c r="F1" s="51"/>
      <c r="G1" s="51"/>
      <c r="H1" s="51"/>
      <c r="I1" s="51"/>
      <c r="J1" s="51"/>
      <c r="K1" s="51"/>
      <c r="L1" s="51"/>
      <c r="M1" s="51"/>
      <c r="N1" s="51"/>
      <c r="O1" s="22"/>
      <c r="P1" s="22"/>
      <c r="Q1" s="22"/>
      <c r="R1" s="22"/>
      <c r="S1" s="22"/>
      <c r="T1" s="22"/>
      <c r="U1" s="22"/>
      <c r="V1" s="22"/>
      <c r="W1" s="22"/>
      <c r="X1" s="22"/>
      <c r="Y1" s="22"/>
      <c r="Z1" s="22"/>
      <c r="AA1" s="22"/>
      <c r="AB1" s="22"/>
      <c r="AC1" s="22"/>
      <c r="AD1" s="22"/>
      <c r="AE1" s="22"/>
    </row>
    <row r="2" spans="1:31" ht="15.75" customHeight="1">
      <c r="A2" s="63" t="s">
        <v>13</v>
      </c>
      <c r="B2" s="57"/>
      <c r="C2" s="57"/>
      <c r="D2" s="57"/>
      <c r="E2" s="57"/>
      <c r="F2" s="57"/>
      <c r="G2" s="57"/>
      <c r="H2" s="57"/>
      <c r="I2" s="57"/>
      <c r="J2" s="57"/>
      <c r="K2" s="57"/>
      <c r="L2" s="57"/>
      <c r="M2" s="57"/>
      <c r="N2" s="57"/>
      <c r="O2" s="22"/>
      <c r="P2" s="22"/>
      <c r="Q2" s="63" t="str">
        <f>A2</f>
        <v>Qualifying Round Robin</v>
      </c>
      <c r="R2" s="57"/>
      <c r="S2" s="57"/>
      <c r="T2" s="57"/>
      <c r="U2" s="57"/>
      <c r="V2" s="57"/>
      <c r="W2" s="57"/>
      <c r="X2" s="57"/>
      <c r="Y2" s="57"/>
      <c r="Z2" s="57"/>
      <c r="AA2" s="57"/>
      <c r="AB2" s="57"/>
      <c r="AC2" s="57"/>
      <c r="AD2" s="57"/>
      <c r="AE2" s="22"/>
    </row>
    <row r="3" spans="1:31">
      <c r="A3" s="14" t="s">
        <v>57</v>
      </c>
      <c r="B3" s="26"/>
      <c r="C3" s="14" t="s">
        <v>63</v>
      </c>
      <c r="D3" s="14" t="s">
        <v>66</v>
      </c>
      <c r="E3" s="64" t="s">
        <v>67</v>
      </c>
      <c r="F3" s="65"/>
      <c r="G3" s="66"/>
      <c r="H3" s="14" t="s">
        <v>68</v>
      </c>
      <c r="I3" s="26"/>
      <c r="J3" s="14" t="s">
        <v>69</v>
      </c>
      <c r="K3" s="14" t="s">
        <v>66</v>
      </c>
      <c r="L3" s="64" t="s">
        <v>67</v>
      </c>
      <c r="M3" s="65"/>
      <c r="N3" s="66"/>
      <c r="O3" s="33"/>
      <c r="P3" s="42" t="s">
        <v>70</v>
      </c>
      <c r="Q3" s="15"/>
      <c r="R3" s="14" t="s">
        <v>15</v>
      </c>
      <c r="S3" s="14" t="s">
        <v>16</v>
      </c>
      <c r="T3" s="14" t="s">
        <v>17</v>
      </c>
      <c r="U3" s="14" t="s">
        <v>18</v>
      </c>
      <c r="V3" s="14" t="s">
        <v>19</v>
      </c>
      <c r="W3" s="14" t="s">
        <v>20</v>
      </c>
      <c r="X3" s="14" t="s">
        <v>21</v>
      </c>
      <c r="Y3" s="14" t="s">
        <v>22</v>
      </c>
      <c r="Z3" s="14" t="s">
        <v>23</v>
      </c>
      <c r="AA3" s="14" t="s">
        <v>24</v>
      </c>
      <c r="AB3" s="14" t="s">
        <v>25</v>
      </c>
      <c r="AC3" s="14" t="s">
        <v>26</v>
      </c>
      <c r="AD3" s="14" t="s">
        <v>27</v>
      </c>
      <c r="AE3" s="13"/>
    </row>
    <row r="4" spans="1:31">
      <c r="A4" s="44">
        <v>1</v>
      </c>
      <c r="B4" s="44" t="s">
        <v>16</v>
      </c>
      <c r="C4" s="21" t="str">
        <f t="shared" ref="C4:C35" si="0">IF((LEN(INDEX($R$4:$R$15,MATCH(B4,$Q$4:$Q$15,0)))=0),"",INDEX($R$4:$R$15,MATCH(B4,$Q$4:$Q$15,0)))</f>
        <v>Antilles School</v>
      </c>
      <c r="D4" s="26" t="str">
        <f>S20</f>
        <v>Red</v>
      </c>
      <c r="E4" s="26">
        <f t="shared" ref="E4:E35" si="1">INDEX(T$20:T$27,MATCH($D4,$S$20:$S$27,0))</f>
        <v>1</v>
      </c>
      <c r="F4" s="26">
        <f t="shared" ref="F4:F35" si="2">INDEX(U$20:U$27,MATCH($D4,$S$20:$S$27,0))</f>
        <v>2</v>
      </c>
      <c r="G4" s="26">
        <f t="shared" ref="G4:G35" si="3">INDEX(V$20:V$27,MATCH($D4,$S$20:$S$27,0))</f>
        <v>3</v>
      </c>
      <c r="H4" s="15"/>
      <c r="I4" s="11" t="s">
        <v>17</v>
      </c>
      <c r="J4" s="21" t="str">
        <f t="shared" ref="J4:J35" si="4">IF((LEN(INDEX($R$4:$R$15,MATCH(I4,$Q$4:$Q$15,0)))=0),"",INDEX($R$4:$R$15,MATCH(I4,$Q$4:$Q$15,0)))</f>
        <v>Corona del Mar HS</v>
      </c>
      <c r="K4" s="26" t="str">
        <f>S21</f>
        <v>Green</v>
      </c>
      <c r="L4" s="26">
        <f t="shared" ref="L4:L35" si="5">INDEX(T$20:T$27,MATCH($K4,$S$20:$S$27,0))</f>
        <v>4</v>
      </c>
      <c r="M4" s="26">
        <f t="shared" ref="M4:M35" si="6">INDEX(U$20:U$27,MATCH($K4,$S$20:$S$27,0))</f>
        <v>5</v>
      </c>
      <c r="N4" s="26">
        <f t="shared" ref="N4:N35" si="7">INDEX(V$20:V$27,MATCH($K4,$S$20:$S$27,0))</f>
        <v>6</v>
      </c>
      <c r="O4" s="33"/>
      <c r="P4" s="43" t="str">
        <f t="shared" ref="P4:P35" si="8">CONCATENATE(B4,I4)</f>
        <v>AB</v>
      </c>
      <c r="Q4" s="14" t="s">
        <v>16</v>
      </c>
      <c r="R4" s="46" t="s">
        <v>71</v>
      </c>
      <c r="S4" s="26" t="str">
        <f t="shared" ref="S4:AD15" si="9">IF(($Q4=S$3),"---",INDEX($A$4:$A$69,IF(ISERROR(MATCH(CONCATENATE($Q4,S$3),$P$4:$P$69,0)),MATCH(CONCATENATE(S$3,$Q4),$P$4:$P$69,0),MATCH(CONCATENATE($Q4,S$3),$P$4:$P$69,0))))</f>
        <v>---</v>
      </c>
      <c r="T4" s="26">
        <f t="shared" si="9"/>
        <v>1</v>
      </c>
      <c r="U4" s="26">
        <f t="shared" si="9"/>
        <v>7</v>
      </c>
      <c r="V4" s="26">
        <f t="shared" si="9"/>
        <v>27</v>
      </c>
      <c r="W4" s="26">
        <f t="shared" si="9"/>
        <v>17</v>
      </c>
      <c r="X4" s="26">
        <f t="shared" si="9"/>
        <v>11</v>
      </c>
      <c r="Y4" s="26">
        <f t="shared" si="9"/>
        <v>38</v>
      </c>
      <c r="Z4" s="26">
        <f t="shared" si="9"/>
        <v>43</v>
      </c>
      <c r="AA4" s="26">
        <f t="shared" si="9"/>
        <v>31</v>
      </c>
      <c r="AB4" s="26">
        <f t="shared" si="9"/>
        <v>55</v>
      </c>
      <c r="AC4" s="26">
        <f t="shared" si="9"/>
        <v>50</v>
      </c>
      <c r="AD4" s="26">
        <f t="shared" si="9"/>
        <v>61</v>
      </c>
      <c r="AE4" s="13"/>
    </row>
    <row r="5" spans="1:31">
      <c r="A5" s="44">
        <v>2</v>
      </c>
      <c r="B5" s="44" t="s">
        <v>22</v>
      </c>
      <c r="C5" s="21" t="str">
        <f t="shared" si="0"/>
        <v>St Thomas Aquinas HS</v>
      </c>
      <c r="D5" s="26" t="str">
        <f>S22</f>
        <v>Blue</v>
      </c>
      <c r="E5" s="26">
        <f t="shared" si="1"/>
        <v>7</v>
      </c>
      <c r="F5" s="26">
        <f t="shared" si="2"/>
        <v>8</v>
      </c>
      <c r="G5" s="26">
        <f t="shared" si="3"/>
        <v>9</v>
      </c>
      <c r="H5" s="15"/>
      <c r="I5" s="11" t="s">
        <v>23</v>
      </c>
      <c r="J5" s="21" t="str">
        <f t="shared" si="4"/>
        <v>Point Loma HS</v>
      </c>
      <c r="K5" s="26" t="str">
        <f>S23</f>
        <v>Yellow</v>
      </c>
      <c r="L5" s="26">
        <f t="shared" si="5"/>
        <v>10</v>
      </c>
      <c r="M5" s="26">
        <f t="shared" si="6"/>
        <v>11</v>
      </c>
      <c r="N5" s="26">
        <f t="shared" si="7"/>
        <v>12</v>
      </c>
      <c r="O5" s="33"/>
      <c r="P5" s="43" t="str">
        <f t="shared" si="8"/>
        <v>GH</v>
      </c>
      <c r="Q5" s="14" t="s">
        <v>17</v>
      </c>
      <c r="R5" s="27" t="s">
        <v>72</v>
      </c>
      <c r="S5" s="26">
        <f t="shared" si="9"/>
        <v>1</v>
      </c>
      <c r="T5" s="26" t="str">
        <f t="shared" si="9"/>
        <v>---</v>
      </c>
      <c r="U5" s="26">
        <f t="shared" si="9"/>
        <v>25</v>
      </c>
      <c r="V5" s="26">
        <f t="shared" si="9"/>
        <v>19</v>
      </c>
      <c r="W5" s="26">
        <f t="shared" si="9"/>
        <v>9</v>
      </c>
      <c r="X5" s="26">
        <f t="shared" si="9"/>
        <v>15</v>
      </c>
      <c r="Y5" s="26">
        <f t="shared" si="9"/>
        <v>52</v>
      </c>
      <c r="Z5" s="26">
        <f t="shared" si="9"/>
        <v>32</v>
      </c>
      <c r="AA5" s="26">
        <f t="shared" si="9"/>
        <v>37</v>
      </c>
      <c r="AB5" s="26">
        <f t="shared" si="9"/>
        <v>60</v>
      </c>
      <c r="AC5" s="26">
        <f t="shared" si="9"/>
        <v>65</v>
      </c>
      <c r="AD5" s="26">
        <f t="shared" si="9"/>
        <v>45</v>
      </c>
      <c r="AE5" s="13"/>
    </row>
    <row r="6" spans="1:31">
      <c r="A6" s="44">
        <v>3</v>
      </c>
      <c r="B6" s="44" t="s">
        <v>20</v>
      </c>
      <c r="C6" s="21" t="str">
        <f t="shared" si="0"/>
        <v>Lake Forest HS</v>
      </c>
      <c r="D6" s="26" t="str">
        <f>S24</f>
        <v>Orange</v>
      </c>
      <c r="E6" s="26">
        <f t="shared" si="1"/>
        <v>13</v>
      </c>
      <c r="F6" s="26">
        <f t="shared" si="2"/>
        <v>14</v>
      </c>
      <c r="G6" s="26">
        <f t="shared" si="3"/>
        <v>15</v>
      </c>
      <c r="H6" s="15"/>
      <c r="I6" s="11" t="s">
        <v>18</v>
      </c>
      <c r="J6" s="21" t="str">
        <f t="shared" si="4"/>
        <v>Portsmouth Abbey</v>
      </c>
      <c r="K6" s="26" t="str">
        <f>S25</f>
        <v>White</v>
      </c>
      <c r="L6" s="26">
        <f t="shared" si="5"/>
        <v>16</v>
      </c>
      <c r="M6" s="26">
        <f t="shared" si="6"/>
        <v>17</v>
      </c>
      <c r="N6" s="26">
        <f t="shared" si="7"/>
        <v>18</v>
      </c>
      <c r="O6" s="33"/>
      <c r="P6" s="43" t="str">
        <f t="shared" si="8"/>
        <v>EC</v>
      </c>
      <c r="Q6" s="14" t="s">
        <v>18</v>
      </c>
      <c r="R6" s="27" t="s">
        <v>73</v>
      </c>
      <c r="S6" s="26">
        <f t="shared" si="9"/>
        <v>7</v>
      </c>
      <c r="T6" s="26">
        <f t="shared" si="9"/>
        <v>25</v>
      </c>
      <c r="U6" s="26" t="str">
        <f t="shared" si="9"/>
        <v>---</v>
      </c>
      <c r="V6" s="26">
        <f t="shared" si="9"/>
        <v>13</v>
      </c>
      <c r="W6" s="26">
        <f t="shared" si="9"/>
        <v>3</v>
      </c>
      <c r="X6" s="26">
        <f t="shared" si="9"/>
        <v>21</v>
      </c>
      <c r="Y6" s="26">
        <f t="shared" si="9"/>
        <v>33</v>
      </c>
      <c r="Z6" s="26">
        <f t="shared" si="9"/>
        <v>51</v>
      </c>
      <c r="AA6" s="26">
        <f t="shared" si="9"/>
        <v>59</v>
      </c>
      <c r="AB6" s="26">
        <f t="shared" si="9"/>
        <v>66</v>
      </c>
      <c r="AC6" s="26">
        <f t="shared" si="9"/>
        <v>46</v>
      </c>
      <c r="AD6" s="26">
        <f t="shared" si="9"/>
        <v>40</v>
      </c>
      <c r="AE6" s="13"/>
    </row>
    <row r="7" spans="1:31">
      <c r="A7" s="44">
        <v>4</v>
      </c>
      <c r="B7" s="44" t="s">
        <v>26</v>
      </c>
      <c r="C7" s="21" t="str">
        <f t="shared" si="0"/>
        <v>Clear Falls HS</v>
      </c>
      <c r="D7" s="26" t="str">
        <f>S26</f>
        <v>Turquoise</v>
      </c>
      <c r="E7" s="26">
        <f t="shared" si="1"/>
        <v>19</v>
      </c>
      <c r="F7" s="26">
        <f t="shared" si="2"/>
        <v>20</v>
      </c>
      <c r="G7" s="26">
        <f t="shared" si="3"/>
        <v>21</v>
      </c>
      <c r="H7" s="15"/>
      <c r="I7" s="11" t="s">
        <v>24</v>
      </c>
      <c r="J7" s="21" t="str">
        <f t="shared" si="4"/>
        <v>Cape Cod Academy</v>
      </c>
      <c r="K7" s="26" t="str">
        <f>S27</f>
        <v>Pink</v>
      </c>
      <c r="L7" s="26">
        <f t="shared" si="5"/>
        <v>22</v>
      </c>
      <c r="M7" s="26">
        <f t="shared" si="6"/>
        <v>23</v>
      </c>
      <c r="N7" s="26">
        <f t="shared" si="7"/>
        <v>24</v>
      </c>
      <c r="O7" s="33"/>
      <c r="P7" s="43" t="str">
        <f t="shared" si="8"/>
        <v>KI</v>
      </c>
      <c r="Q7" s="14" t="s">
        <v>19</v>
      </c>
      <c r="R7" s="27" t="s">
        <v>74</v>
      </c>
      <c r="S7" s="26">
        <f t="shared" si="9"/>
        <v>27</v>
      </c>
      <c r="T7" s="26">
        <f t="shared" si="9"/>
        <v>19</v>
      </c>
      <c r="U7" s="26">
        <f t="shared" si="9"/>
        <v>13</v>
      </c>
      <c r="V7" s="26" t="str">
        <f t="shared" si="9"/>
        <v>---</v>
      </c>
      <c r="W7" s="26">
        <f t="shared" si="9"/>
        <v>23</v>
      </c>
      <c r="X7" s="26">
        <f t="shared" si="9"/>
        <v>5</v>
      </c>
      <c r="Y7" s="26">
        <f t="shared" si="9"/>
        <v>44</v>
      </c>
      <c r="Z7" s="26">
        <f t="shared" si="9"/>
        <v>39</v>
      </c>
      <c r="AA7" s="26">
        <f t="shared" si="9"/>
        <v>64</v>
      </c>
      <c r="AB7" s="26">
        <f t="shared" si="9"/>
        <v>34</v>
      </c>
      <c r="AC7" s="26">
        <f t="shared" si="9"/>
        <v>56</v>
      </c>
      <c r="AD7" s="26">
        <f t="shared" si="9"/>
        <v>49</v>
      </c>
      <c r="AE7" s="13"/>
    </row>
    <row r="8" spans="1:31">
      <c r="A8" s="44">
        <v>5</v>
      </c>
      <c r="B8" s="44" t="s">
        <v>19</v>
      </c>
      <c r="C8" s="21" t="str">
        <f t="shared" si="0"/>
        <v>Broadneck HS</v>
      </c>
      <c r="D8" s="26" t="str">
        <f t="shared" ref="D8:D39" si="10">D4</f>
        <v>Red</v>
      </c>
      <c r="E8" s="26">
        <f t="shared" si="1"/>
        <v>1</v>
      </c>
      <c r="F8" s="26">
        <f t="shared" si="2"/>
        <v>2</v>
      </c>
      <c r="G8" s="26">
        <f t="shared" si="3"/>
        <v>3</v>
      </c>
      <c r="H8" s="15"/>
      <c r="I8" s="11" t="s">
        <v>21</v>
      </c>
      <c r="J8" s="21" t="str">
        <f t="shared" si="4"/>
        <v>Bainbridge Island HS</v>
      </c>
      <c r="K8" s="26" t="str">
        <f t="shared" ref="K8:K39" si="11">K4</f>
        <v>Green</v>
      </c>
      <c r="L8" s="26">
        <f t="shared" si="5"/>
        <v>4</v>
      </c>
      <c r="M8" s="26">
        <f t="shared" si="6"/>
        <v>5</v>
      </c>
      <c r="N8" s="26">
        <f t="shared" si="7"/>
        <v>6</v>
      </c>
      <c r="O8" s="33"/>
      <c r="P8" s="43" t="str">
        <f t="shared" si="8"/>
        <v>DF</v>
      </c>
      <c r="Q8" s="14" t="s">
        <v>20</v>
      </c>
      <c r="R8" s="27" t="s">
        <v>75</v>
      </c>
      <c r="S8" s="26">
        <f t="shared" si="9"/>
        <v>17</v>
      </c>
      <c r="T8" s="26">
        <f t="shared" si="9"/>
        <v>9</v>
      </c>
      <c r="U8" s="26">
        <f t="shared" si="9"/>
        <v>3</v>
      </c>
      <c r="V8" s="26">
        <f t="shared" si="9"/>
        <v>23</v>
      </c>
      <c r="W8" s="26" t="str">
        <f t="shared" si="9"/>
        <v>---</v>
      </c>
      <c r="X8" s="26">
        <f t="shared" si="9"/>
        <v>29</v>
      </c>
      <c r="Y8" s="26">
        <f t="shared" si="9"/>
        <v>63</v>
      </c>
      <c r="Z8" s="26">
        <f t="shared" si="9"/>
        <v>58</v>
      </c>
      <c r="AA8" s="26">
        <f t="shared" si="9"/>
        <v>47</v>
      </c>
      <c r="AB8" s="26">
        <f t="shared" si="9"/>
        <v>42</v>
      </c>
      <c r="AC8" s="26">
        <f t="shared" si="9"/>
        <v>35</v>
      </c>
      <c r="AD8" s="26">
        <f t="shared" si="9"/>
        <v>54</v>
      </c>
      <c r="AE8" s="13"/>
    </row>
    <row r="9" spans="1:31">
      <c r="A9" s="44">
        <v>6</v>
      </c>
      <c r="B9" s="44" t="s">
        <v>25</v>
      </c>
      <c r="C9" s="21" t="str">
        <f t="shared" si="0"/>
        <v>Severn School</v>
      </c>
      <c r="D9" s="26" t="str">
        <f t="shared" si="10"/>
        <v>Blue</v>
      </c>
      <c r="E9" s="26">
        <f t="shared" si="1"/>
        <v>7</v>
      </c>
      <c r="F9" s="26">
        <f t="shared" si="2"/>
        <v>8</v>
      </c>
      <c r="G9" s="26">
        <f t="shared" si="3"/>
        <v>9</v>
      </c>
      <c r="H9" s="15"/>
      <c r="I9" s="11" t="s">
        <v>27</v>
      </c>
      <c r="J9" s="21" t="str">
        <f t="shared" si="4"/>
        <v>Newport Harbor HS</v>
      </c>
      <c r="K9" s="26" t="str">
        <f t="shared" si="11"/>
        <v>Yellow</v>
      </c>
      <c r="L9" s="26">
        <f t="shared" si="5"/>
        <v>10</v>
      </c>
      <c r="M9" s="26">
        <f t="shared" si="6"/>
        <v>11</v>
      </c>
      <c r="N9" s="26">
        <f t="shared" si="7"/>
        <v>12</v>
      </c>
      <c r="O9" s="33"/>
      <c r="P9" s="43" t="str">
        <f t="shared" si="8"/>
        <v>JL</v>
      </c>
      <c r="Q9" s="14" t="s">
        <v>21</v>
      </c>
      <c r="R9" s="27" t="s">
        <v>76</v>
      </c>
      <c r="S9" s="26">
        <f t="shared" si="9"/>
        <v>11</v>
      </c>
      <c r="T9" s="26">
        <f t="shared" si="9"/>
        <v>15</v>
      </c>
      <c r="U9" s="26">
        <f t="shared" si="9"/>
        <v>21</v>
      </c>
      <c r="V9" s="26">
        <f t="shared" si="9"/>
        <v>5</v>
      </c>
      <c r="W9" s="26">
        <f t="shared" si="9"/>
        <v>29</v>
      </c>
      <c r="X9" s="26" t="str">
        <f t="shared" si="9"/>
        <v>---</v>
      </c>
      <c r="Y9" s="26">
        <f t="shared" si="9"/>
        <v>57</v>
      </c>
      <c r="Z9" s="26">
        <f t="shared" si="9"/>
        <v>62</v>
      </c>
      <c r="AA9" s="26">
        <f t="shared" si="9"/>
        <v>53</v>
      </c>
      <c r="AB9" s="26">
        <f t="shared" si="9"/>
        <v>48</v>
      </c>
      <c r="AC9" s="26">
        <f t="shared" si="9"/>
        <v>41</v>
      </c>
      <c r="AD9" s="26">
        <f t="shared" si="9"/>
        <v>36</v>
      </c>
      <c r="AE9" s="13"/>
    </row>
    <row r="10" spans="1:31">
      <c r="A10" s="44">
        <v>7</v>
      </c>
      <c r="B10" s="44" t="s">
        <v>18</v>
      </c>
      <c r="C10" s="21" t="str">
        <f t="shared" si="0"/>
        <v>Portsmouth Abbey</v>
      </c>
      <c r="D10" s="26" t="str">
        <f t="shared" si="10"/>
        <v>Orange</v>
      </c>
      <c r="E10" s="26">
        <f t="shared" si="1"/>
        <v>13</v>
      </c>
      <c r="F10" s="26">
        <f t="shared" si="2"/>
        <v>14</v>
      </c>
      <c r="G10" s="26">
        <f t="shared" si="3"/>
        <v>15</v>
      </c>
      <c r="H10" s="15"/>
      <c r="I10" s="11" t="s">
        <v>16</v>
      </c>
      <c r="J10" s="21" t="str">
        <f t="shared" si="4"/>
        <v>Antilles School</v>
      </c>
      <c r="K10" s="26" t="str">
        <f t="shared" si="11"/>
        <v>White</v>
      </c>
      <c r="L10" s="26">
        <f t="shared" si="5"/>
        <v>16</v>
      </c>
      <c r="M10" s="26">
        <f t="shared" si="6"/>
        <v>17</v>
      </c>
      <c r="N10" s="26">
        <f t="shared" si="7"/>
        <v>18</v>
      </c>
      <c r="O10" s="33"/>
      <c r="P10" s="43" t="str">
        <f t="shared" si="8"/>
        <v>CA</v>
      </c>
      <c r="Q10" s="14" t="s">
        <v>22</v>
      </c>
      <c r="R10" s="2" t="s">
        <v>77</v>
      </c>
      <c r="S10" s="26">
        <f t="shared" si="9"/>
        <v>38</v>
      </c>
      <c r="T10" s="26">
        <f t="shared" si="9"/>
        <v>52</v>
      </c>
      <c r="U10" s="26">
        <f t="shared" si="9"/>
        <v>33</v>
      </c>
      <c r="V10" s="26">
        <f t="shared" si="9"/>
        <v>44</v>
      </c>
      <c r="W10" s="26">
        <f t="shared" si="9"/>
        <v>63</v>
      </c>
      <c r="X10" s="26">
        <f t="shared" si="9"/>
        <v>57</v>
      </c>
      <c r="Y10" s="26" t="str">
        <f t="shared" si="9"/>
        <v>---</v>
      </c>
      <c r="Z10" s="26">
        <f t="shared" si="9"/>
        <v>2</v>
      </c>
      <c r="AA10" s="26">
        <f t="shared" si="9"/>
        <v>8</v>
      </c>
      <c r="AB10" s="26">
        <f t="shared" si="9"/>
        <v>28</v>
      </c>
      <c r="AC10" s="26">
        <f t="shared" si="9"/>
        <v>18</v>
      </c>
      <c r="AD10" s="26">
        <f t="shared" si="9"/>
        <v>12</v>
      </c>
      <c r="AE10" s="13"/>
    </row>
    <row r="11" spans="1:31">
      <c r="A11" s="44">
        <v>8</v>
      </c>
      <c r="B11" s="44" t="s">
        <v>24</v>
      </c>
      <c r="C11" s="21" t="str">
        <f t="shared" si="0"/>
        <v>Cape Cod Academy</v>
      </c>
      <c r="D11" s="26" t="str">
        <f t="shared" si="10"/>
        <v>Turquoise</v>
      </c>
      <c r="E11" s="26">
        <f t="shared" si="1"/>
        <v>19</v>
      </c>
      <c r="F11" s="26">
        <f t="shared" si="2"/>
        <v>20</v>
      </c>
      <c r="G11" s="26">
        <f t="shared" si="3"/>
        <v>21</v>
      </c>
      <c r="H11" s="15"/>
      <c r="I11" s="11" t="s">
        <v>22</v>
      </c>
      <c r="J11" s="21" t="str">
        <f t="shared" si="4"/>
        <v>St Thomas Aquinas HS</v>
      </c>
      <c r="K11" s="26" t="str">
        <f t="shared" si="11"/>
        <v>Pink</v>
      </c>
      <c r="L11" s="26">
        <f t="shared" si="5"/>
        <v>22</v>
      </c>
      <c r="M11" s="26">
        <f t="shared" si="6"/>
        <v>23</v>
      </c>
      <c r="N11" s="26">
        <f t="shared" si="7"/>
        <v>24</v>
      </c>
      <c r="O11" s="33"/>
      <c r="P11" s="43" t="str">
        <f t="shared" si="8"/>
        <v>IG</v>
      </c>
      <c r="Q11" s="14" t="s">
        <v>23</v>
      </c>
      <c r="R11" s="2" t="s">
        <v>78</v>
      </c>
      <c r="S11" s="26">
        <f t="shared" si="9"/>
        <v>43</v>
      </c>
      <c r="T11" s="26">
        <f t="shared" si="9"/>
        <v>32</v>
      </c>
      <c r="U11" s="26">
        <f t="shared" si="9"/>
        <v>51</v>
      </c>
      <c r="V11" s="26">
        <f t="shared" si="9"/>
        <v>39</v>
      </c>
      <c r="W11" s="26">
        <f t="shared" si="9"/>
        <v>58</v>
      </c>
      <c r="X11" s="26">
        <f t="shared" si="9"/>
        <v>62</v>
      </c>
      <c r="Y11" s="26">
        <f t="shared" si="9"/>
        <v>2</v>
      </c>
      <c r="Z11" s="26" t="str">
        <f t="shared" si="9"/>
        <v>---</v>
      </c>
      <c r="AA11" s="26">
        <f t="shared" si="9"/>
        <v>26</v>
      </c>
      <c r="AB11" s="26">
        <f t="shared" si="9"/>
        <v>20</v>
      </c>
      <c r="AC11" s="26">
        <f t="shared" si="9"/>
        <v>10</v>
      </c>
      <c r="AD11" s="26">
        <f t="shared" si="9"/>
        <v>16</v>
      </c>
      <c r="AE11" s="13"/>
    </row>
    <row r="12" spans="1:31">
      <c r="A12" s="44">
        <v>9</v>
      </c>
      <c r="B12" s="44" t="s">
        <v>17</v>
      </c>
      <c r="C12" s="21" t="str">
        <f t="shared" si="0"/>
        <v>Corona del Mar HS</v>
      </c>
      <c r="D12" s="26" t="str">
        <f t="shared" si="10"/>
        <v>Red</v>
      </c>
      <c r="E12" s="26">
        <f t="shared" si="1"/>
        <v>1</v>
      </c>
      <c r="F12" s="26">
        <f t="shared" si="2"/>
        <v>2</v>
      </c>
      <c r="G12" s="26">
        <f t="shared" si="3"/>
        <v>3</v>
      </c>
      <c r="H12" s="15"/>
      <c r="I12" s="11" t="s">
        <v>20</v>
      </c>
      <c r="J12" s="21" t="str">
        <f t="shared" si="4"/>
        <v>Lake Forest HS</v>
      </c>
      <c r="K12" s="26" t="str">
        <f t="shared" si="11"/>
        <v>Green</v>
      </c>
      <c r="L12" s="26">
        <f t="shared" si="5"/>
        <v>4</v>
      </c>
      <c r="M12" s="26">
        <f t="shared" si="6"/>
        <v>5</v>
      </c>
      <c r="N12" s="26">
        <f t="shared" si="7"/>
        <v>6</v>
      </c>
      <c r="O12" s="33"/>
      <c r="P12" s="43" t="str">
        <f t="shared" si="8"/>
        <v>BE</v>
      </c>
      <c r="Q12" s="14" t="s">
        <v>24</v>
      </c>
      <c r="R12" s="2" t="s">
        <v>79</v>
      </c>
      <c r="S12" s="26">
        <f t="shared" si="9"/>
        <v>31</v>
      </c>
      <c r="T12" s="26">
        <f t="shared" si="9"/>
        <v>37</v>
      </c>
      <c r="U12" s="26">
        <f t="shared" si="9"/>
        <v>59</v>
      </c>
      <c r="V12" s="26">
        <f t="shared" si="9"/>
        <v>64</v>
      </c>
      <c r="W12" s="26">
        <f t="shared" si="9"/>
        <v>47</v>
      </c>
      <c r="X12" s="26">
        <f t="shared" si="9"/>
        <v>53</v>
      </c>
      <c r="Y12" s="26">
        <f t="shared" si="9"/>
        <v>8</v>
      </c>
      <c r="Z12" s="26">
        <f t="shared" si="9"/>
        <v>26</v>
      </c>
      <c r="AA12" s="26" t="str">
        <f t="shared" si="9"/>
        <v>---</v>
      </c>
      <c r="AB12" s="26">
        <f t="shared" si="9"/>
        <v>14</v>
      </c>
      <c r="AC12" s="26">
        <f t="shared" si="9"/>
        <v>4</v>
      </c>
      <c r="AD12" s="26">
        <f t="shared" si="9"/>
        <v>22</v>
      </c>
      <c r="AE12" s="13"/>
    </row>
    <row r="13" spans="1:31">
      <c r="A13" s="44">
        <v>10</v>
      </c>
      <c r="B13" s="44" t="s">
        <v>23</v>
      </c>
      <c r="C13" s="21" t="str">
        <f t="shared" si="0"/>
        <v>Point Loma HS</v>
      </c>
      <c r="D13" s="26" t="str">
        <f t="shared" si="10"/>
        <v>Blue</v>
      </c>
      <c r="E13" s="26">
        <f t="shared" si="1"/>
        <v>7</v>
      </c>
      <c r="F13" s="26">
        <f t="shared" si="2"/>
        <v>8</v>
      </c>
      <c r="G13" s="26">
        <f t="shared" si="3"/>
        <v>9</v>
      </c>
      <c r="H13" s="15"/>
      <c r="I13" s="11" t="s">
        <v>26</v>
      </c>
      <c r="J13" s="21" t="str">
        <f t="shared" si="4"/>
        <v>Clear Falls HS</v>
      </c>
      <c r="K13" s="26" t="str">
        <f t="shared" si="11"/>
        <v>Yellow</v>
      </c>
      <c r="L13" s="26">
        <f t="shared" si="5"/>
        <v>10</v>
      </c>
      <c r="M13" s="26">
        <f t="shared" si="6"/>
        <v>11</v>
      </c>
      <c r="N13" s="26">
        <f t="shared" si="7"/>
        <v>12</v>
      </c>
      <c r="O13" s="33"/>
      <c r="P13" s="43" t="str">
        <f t="shared" si="8"/>
        <v>HK</v>
      </c>
      <c r="Q13" s="14" t="s">
        <v>25</v>
      </c>
      <c r="R13" s="2" t="s">
        <v>80</v>
      </c>
      <c r="S13" s="26">
        <f t="shared" si="9"/>
        <v>55</v>
      </c>
      <c r="T13" s="26">
        <f t="shared" si="9"/>
        <v>60</v>
      </c>
      <c r="U13" s="26">
        <f t="shared" si="9"/>
        <v>66</v>
      </c>
      <c r="V13" s="26">
        <f t="shared" si="9"/>
        <v>34</v>
      </c>
      <c r="W13" s="26">
        <f t="shared" si="9"/>
        <v>42</v>
      </c>
      <c r="X13" s="26">
        <f t="shared" si="9"/>
        <v>48</v>
      </c>
      <c r="Y13" s="26">
        <f t="shared" si="9"/>
        <v>28</v>
      </c>
      <c r="Z13" s="26">
        <f t="shared" si="9"/>
        <v>20</v>
      </c>
      <c r="AA13" s="26">
        <f t="shared" si="9"/>
        <v>14</v>
      </c>
      <c r="AB13" s="26" t="str">
        <f t="shared" si="9"/>
        <v>---</v>
      </c>
      <c r="AC13" s="26">
        <f t="shared" si="9"/>
        <v>24</v>
      </c>
      <c r="AD13" s="26">
        <f t="shared" si="9"/>
        <v>6</v>
      </c>
      <c r="AE13" s="13"/>
    </row>
    <row r="14" spans="1:31">
      <c r="A14" s="44">
        <v>11</v>
      </c>
      <c r="B14" s="44" t="s">
        <v>21</v>
      </c>
      <c r="C14" s="21" t="str">
        <f t="shared" si="0"/>
        <v>Bainbridge Island HS</v>
      </c>
      <c r="D14" s="26" t="str">
        <f t="shared" si="10"/>
        <v>Orange</v>
      </c>
      <c r="E14" s="26">
        <f t="shared" si="1"/>
        <v>13</v>
      </c>
      <c r="F14" s="26">
        <f t="shared" si="2"/>
        <v>14</v>
      </c>
      <c r="G14" s="26">
        <f t="shared" si="3"/>
        <v>15</v>
      </c>
      <c r="H14" s="15"/>
      <c r="I14" s="11" t="s">
        <v>16</v>
      </c>
      <c r="J14" s="21" t="str">
        <f t="shared" si="4"/>
        <v>Antilles School</v>
      </c>
      <c r="K14" s="26" t="str">
        <f t="shared" si="11"/>
        <v>White</v>
      </c>
      <c r="L14" s="26">
        <f t="shared" si="5"/>
        <v>16</v>
      </c>
      <c r="M14" s="26">
        <f t="shared" si="6"/>
        <v>17</v>
      </c>
      <c r="N14" s="26">
        <f t="shared" si="7"/>
        <v>18</v>
      </c>
      <c r="O14" s="33"/>
      <c r="P14" s="43" t="str">
        <f t="shared" si="8"/>
        <v>FA</v>
      </c>
      <c r="Q14" s="14" t="s">
        <v>26</v>
      </c>
      <c r="R14" s="2" t="s">
        <v>81</v>
      </c>
      <c r="S14" s="26">
        <f t="shared" si="9"/>
        <v>50</v>
      </c>
      <c r="T14" s="26">
        <f t="shared" si="9"/>
        <v>65</v>
      </c>
      <c r="U14" s="26">
        <f t="shared" si="9"/>
        <v>46</v>
      </c>
      <c r="V14" s="26">
        <f t="shared" si="9"/>
        <v>56</v>
      </c>
      <c r="W14" s="26">
        <f t="shared" si="9"/>
        <v>35</v>
      </c>
      <c r="X14" s="26">
        <f t="shared" si="9"/>
        <v>41</v>
      </c>
      <c r="Y14" s="26">
        <f t="shared" si="9"/>
        <v>18</v>
      </c>
      <c r="Z14" s="26">
        <f t="shared" si="9"/>
        <v>10</v>
      </c>
      <c r="AA14" s="26">
        <f t="shared" si="9"/>
        <v>4</v>
      </c>
      <c r="AB14" s="26">
        <f t="shared" si="9"/>
        <v>24</v>
      </c>
      <c r="AC14" s="26" t="str">
        <f t="shared" si="9"/>
        <v>---</v>
      </c>
      <c r="AD14" s="26">
        <f t="shared" si="9"/>
        <v>30</v>
      </c>
      <c r="AE14" s="13"/>
    </row>
    <row r="15" spans="1:31">
      <c r="A15" s="44">
        <v>12</v>
      </c>
      <c r="B15" s="44" t="s">
        <v>27</v>
      </c>
      <c r="C15" s="21" t="str">
        <f t="shared" si="0"/>
        <v>Newport Harbor HS</v>
      </c>
      <c r="D15" s="26" t="str">
        <f t="shared" si="10"/>
        <v>Turquoise</v>
      </c>
      <c r="E15" s="26">
        <f t="shared" si="1"/>
        <v>19</v>
      </c>
      <c r="F15" s="26">
        <f t="shared" si="2"/>
        <v>20</v>
      </c>
      <c r="G15" s="26">
        <f t="shared" si="3"/>
        <v>21</v>
      </c>
      <c r="H15" s="15"/>
      <c r="I15" s="11" t="s">
        <v>22</v>
      </c>
      <c r="J15" s="21" t="str">
        <f t="shared" si="4"/>
        <v>St Thomas Aquinas HS</v>
      </c>
      <c r="K15" s="26" t="str">
        <f t="shared" si="11"/>
        <v>Pink</v>
      </c>
      <c r="L15" s="26">
        <f t="shared" si="5"/>
        <v>22</v>
      </c>
      <c r="M15" s="26">
        <f t="shared" si="6"/>
        <v>23</v>
      </c>
      <c r="N15" s="26">
        <f t="shared" si="7"/>
        <v>24</v>
      </c>
      <c r="O15" s="33"/>
      <c r="P15" s="43" t="str">
        <f t="shared" si="8"/>
        <v>LG</v>
      </c>
      <c r="Q15" s="14" t="s">
        <v>27</v>
      </c>
      <c r="R15" s="39" t="s">
        <v>82</v>
      </c>
      <c r="S15" s="26">
        <f t="shared" si="9"/>
        <v>61</v>
      </c>
      <c r="T15" s="26">
        <f t="shared" si="9"/>
        <v>45</v>
      </c>
      <c r="U15" s="26">
        <f t="shared" si="9"/>
        <v>40</v>
      </c>
      <c r="V15" s="26">
        <f t="shared" si="9"/>
        <v>49</v>
      </c>
      <c r="W15" s="26">
        <f t="shared" si="9"/>
        <v>54</v>
      </c>
      <c r="X15" s="26">
        <f t="shared" si="9"/>
        <v>36</v>
      </c>
      <c r="Y15" s="26">
        <f t="shared" si="9"/>
        <v>12</v>
      </c>
      <c r="Z15" s="26">
        <f t="shared" si="9"/>
        <v>16</v>
      </c>
      <c r="AA15" s="26">
        <f t="shared" si="9"/>
        <v>22</v>
      </c>
      <c r="AB15" s="26">
        <f t="shared" si="9"/>
        <v>6</v>
      </c>
      <c r="AC15" s="26">
        <f t="shared" si="9"/>
        <v>30</v>
      </c>
      <c r="AD15" s="26" t="str">
        <f t="shared" si="9"/>
        <v>---</v>
      </c>
      <c r="AE15" s="13"/>
    </row>
    <row r="16" spans="1:31">
      <c r="A16" s="44">
        <v>13</v>
      </c>
      <c r="B16" s="44" t="s">
        <v>18</v>
      </c>
      <c r="C16" s="21" t="str">
        <f t="shared" si="0"/>
        <v>Portsmouth Abbey</v>
      </c>
      <c r="D16" s="26" t="str">
        <f t="shared" si="10"/>
        <v>Red</v>
      </c>
      <c r="E16" s="26">
        <f t="shared" si="1"/>
        <v>1</v>
      </c>
      <c r="F16" s="26">
        <f t="shared" si="2"/>
        <v>2</v>
      </c>
      <c r="G16" s="26">
        <f t="shared" si="3"/>
        <v>3</v>
      </c>
      <c r="H16" s="15"/>
      <c r="I16" s="11" t="s">
        <v>19</v>
      </c>
      <c r="J16" s="21" t="str">
        <f t="shared" si="4"/>
        <v>Broadneck HS</v>
      </c>
      <c r="K16" s="26" t="str">
        <f t="shared" si="11"/>
        <v>Green</v>
      </c>
      <c r="L16" s="26">
        <f t="shared" si="5"/>
        <v>4</v>
      </c>
      <c r="M16" s="26">
        <f t="shared" si="6"/>
        <v>5</v>
      </c>
      <c r="N16" s="26">
        <f t="shared" si="7"/>
        <v>6</v>
      </c>
      <c r="O16" s="33"/>
      <c r="P16" s="18" t="str">
        <f t="shared" si="8"/>
        <v>CD</v>
      </c>
      <c r="Q16" s="28"/>
      <c r="R16" s="28"/>
      <c r="S16" s="28"/>
      <c r="T16" s="28"/>
      <c r="U16" s="28"/>
      <c r="V16" s="28"/>
      <c r="W16" s="28"/>
      <c r="X16" s="28"/>
      <c r="Y16" s="28"/>
      <c r="Z16" s="28"/>
      <c r="AA16" s="28"/>
      <c r="AB16" s="28"/>
      <c r="AC16" s="28"/>
      <c r="AD16" s="28"/>
      <c r="AE16" s="22"/>
    </row>
    <row r="17" spans="1:31">
      <c r="A17" s="44">
        <v>14</v>
      </c>
      <c r="B17" s="44" t="s">
        <v>24</v>
      </c>
      <c r="C17" s="21" t="str">
        <f t="shared" si="0"/>
        <v>Cape Cod Academy</v>
      </c>
      <c r="D17" s="26" t="str">
        <f t="shared" si="10"/>
        <v>Blue</v>
      </c>
      <c r="E17" s="26">
        <f t="shared" si="1"/>
        <v>7</v>
      </c>
      <c r="F17" s="26">
        <f t="shared" si="2"/>
        <v>8</v>
      </c>
      <c r="G17" s="26">
        <f t="shared" si="3"/>
        <v>9</v>
      </c>
      <c r="H17" s="15"/>
      <c r="I17" s="11" t="s">
        <v>25</v>
      </c>
      <c r="J17" s="21" t="str">
        <f t="shared" si="4"/>
        <v>Severn School</v>
      </c>
      <c r="K17" s="26" t="str">
        <f t="shared" si="11"/>
        <v>Yellow</v>
      </c>
      <c r="L17" s="26">
        <f t="shared" si="5"/>
        <v>10</v>
      </c>
      <c r="M17" s="26">
        <f t="shared" si="6"/>
        <v>11</v>
      </c>
      <c r="N17" s="26">
        <f t="shared" si="7"/>
        <v>12</v>
      </c>
      <c r="O17" s="33"/>
      <c r="P17" s="18" t="str">
        <f t="shared" si="8"/>
        <v>IJ</v>
      </c>
      <c r="Q17" s="22"/>
      <c r="R17" s="22"/>
      <c r="S17" s="22"/>
      <c r="T17" s="22"/>
      <c r="U17" s="22"/>
      <c r="V17" s="22"/>
      <c r="W17" s="22"/>
      <c r="X17" s="22"/>
      <c r="Y17" s="22"/>
      <c r="Z17" s="22"/>
      <c r="AA17" s="22"/>
      <c r="AB17" s="22"/>
      <c r="AC17" s="22"/>
      <c r="AD17" s="22"/>
      <c r="AE17" s="22"/>
    </row>
    <row r="18" spans="1:31">
      <c r="A18" s="44">
        <v>15</v>
      </c>
      <c r="B18" s="44" t="s">
        <v>17</v>
      </c>
      <c r="C18" s="21" t="str">
        <f t="shared" si="0"/>
        <v>Corona del Mar HS</v>
      </c>
      <c r="D18" s="26" t="str">
        <f t="shared" si="10"/>
        <v>Orange</v>
      </c>
      <c r="E18" s="26">
        <f t="shared" si="1"/>
        <v>13</v>
      </c>
      <c r="F18" s="26">
        <f t="shared" si="2"/>
        <v>14</v>
      </c>
      <c r="G18" s="26">
        <f t="shared" si="3"/>
        <v>15</v>
      </c>
      <c r="H18" s="15"/>
      <c r="I18" s="11" t="s">
        <v>21</v>
      </c>
      <c r="J18" s="21" t="str">
        <f t="shared" si="4"/>
        <v>Bainbridge Island HS</v>
      </c>
      <c r="K18" s="26" t="str">
        <f t="shared" si="11"/>
        <v>White</v>
      </c>
      <c r="L18" s="26">
        <f t="shared" si="5"/>
        <v>16</v>
      </c>
      <c r="M18" s="26">
        <f t="shared" si="6"/>
        <v>17</v>
      </c>
      <c r="N18" s="26">
        <f t="shared" si="7"/>
        <v>18</v>
      </c>
      <c r="O18" s="33"/>
      <c r="P18" s="18" t="str">
        <f t="shared" si="8"/>
        <v>BF</v>
      </c>
      <c r="Q18" s="22"/>
      <c r="R18" s="22"/>
      <c r="S18" s="22"/>
      <c r="T18" s="22"/>
      <c r="U18" s="22"/>
      <c r="V18" s="22"/>
      <c r="W18" s="22"/>
      <c r="X18" s="22"/>
      <c r="Y18" s="22"/>
      <c r="Z18" s="22"/>
      <c r="AA18" s="22"/>
      <c r="AB18" s="22"/>
      <c r="AC18" s="22"/>
      <c r="AD18" s="22"/>
      <c r="AE18" s="22"/>
    </row>
    <row r="19" spans="1:31">
      <c r="A19" s="44">
        <v>16</v>
      </c>
      <c r="B19" s="44" t="s">
        <v>23</v>
      </c>
      <c r="C19" s="21" t="str">
        <f t="shared" si="0"/>
        <v>Point Loma HS</v>
      </c>
      <c r="D19" s="26" t="str">
        <f t="shared" si="10"/>
        <v>Turquoise</v>
      </c>
      <c r="E19" s="26">
        <f t="shared" si="1"/>
        <v>19</v>
      </c>
      <c r="F19" s="26">
        <f t="shared" si="2"/>
        <v>20</v>
      </c>
      <c r="G19" s="26">
        <f t="shared" si="3"/>
        <v>21</v>
      </c>
      <c r="H19" s="15"/>
      <c r="I19" s="11" t="s">
        <v>27</v>
      </c>
      <c r="J19" s="21" t="str">
        <f t="shared" si="4"/>
        <v>Newport Harbor HS</v>
      </c>
      <c r="K19" s="26" t="str">
        <f t="shared" si="11"/>
        <v>Pink</v>
      </c>
      <c r="L19" s="26">
        <f t="shared" si="5"/>
        <v>22</v>
      </c>
      <c r="M19" s="26">
        <f t="shared" si="6"/>
        <v>23</v>
      </c>
      <c r="N19" s="26">
        <f t="shared" si="7"/>
        <v>24</v>
      </c>
      <c r="O19" s="33"/>
      <c r="P19" s="18" t="str">
        <f t="shared" si="8"/>
        <v>HL</v>
      </c>
      <c r="Q19" s="22"/>
      <c r="R19" s="8" t="s">
        <v>5</v>
      </c>
      <c r="S19" s="24" t="s">
        <v>66</v>
      </c>
      <c r="T19" s="58" t="s">
        <v>83</v>
      </c>
      <c r="U19" s="58"/>
      <c r="V19" s="55"/>
      <c r="W19" s="22"/>
      <c r="X19" s="22"/>
      <c r="Y19" s="22"/>
      <c r="Z19" s="22"/>
      <c r="AA19" s="22"/>
      <c r="AB19" s="22"/>
      <c r="AC19" s="22"/>
      <c r="AD19" s="22"/>
      <c r="AE19" s="22"/>
    </row>
    <row r="20" spans="1:31">
      <c r="A20" s="44">
        <v>17</v>
      </c>
      <c r="B20" s="44" t="s">
        <v>20</v>
      </c>
      <c r="C20" s="21" t="str">
        <f t="shared" si="0"/>
        <v>Lake Forest HS</v>
      </c>
      <c r="D20" s="26" t="str">
        <f t="shared" si="10"/>
        <v>Red</v>
      </c>
      <c r="E20" s="26">
        <f t="shared" si="1"/>
        <v>1</v>
      </c>
      <c r="F20" s="26">
        <f t="shared" si="2"/>
        <v>2</v>
      </c>
      <c r="G20" s="26">
        <f t="shared" si="3"/>
        <v>3</v>
      </c>
      <c r="H20" s="15"/>
      <c r="I20" s="11" t="s">
        <v>16</v>
      </c>
      <c r="J20" s="21" t="str">
        <f t="shared" si="4"/>
        <v>Antilles School</v>
      </c>
      <c r="K20" s="26" t="str">
        <f t="shared" si="11"/>
        <v>Green</v>
      </c>
      <c r="L20" s="26">
        <f t="shared" si="5"/>
        <v>4</v>
      </c>
      <c r="M20" s="26">
        <f t="shared" si="6"/>
        <v>5</v>
      </c>
      <c r="N20" s="26">
        <f t="shared" si="7"/>
        <v>6</v>
      </c>
      <c r="O20" s="33"/>
      <c r="P20" s="18" t="str">
        <f t="shared" si="8"/>
        <v>EA</v>
      </c>
      <c r="Q20" s="22"/>
      <c r="R20" s="4" t="s">
        <v>84</v>
      </c>
      <c r="S20" s="36" t="s">
        <v>85</v>
      </c>
      <c r="T20" s="36">
        <v>1</v>
      </c>
      <c r="U20" s="36">
        <v>2</v>
      </c>
      <c r="V20" s="36">
        <v>3</v>
      </c>
      <c r="W20" s="22"/>
      <c r="X20" s="22"/>
      <c r="Y20" s="22"/>
      <c r="Z20" s="22"/>
      <c r="AA20" s="22"/>
      <c r="AB20" s="22"/>
      <c r="AC20" s="22"/>
      <c r="AD20" s="22"/>
      <c r="AE20" s="22"/>
    </row>
    <row r="21" spans="1:31">
      <c r="A21" s="44">
        <v>18</v>
      </c>
      <c r="B21" s="44" t="s">
        <v>26</v>
      </c>
      <c r="C21" s="21" t="str">
        <f t="shared" si="0"/>
        <v>Clear Falls HS</v>
      </c>
      <c r="D21" s="26" t="str">
        <f t="shared" si="10"/>
        <v>Blue</v>
      </c>
      <c r="E21" s="26">
        <f t="shared" si="1"/>
        <v>7</v>
      </c>
      <c r="F21" s="26">
        <f t="shared" si="2"/>
        <v>8</v>
      </c>
      <c r="G21" s="26">
        <f t="shared" si="3"/>
        <v>9</v>
      </c>
      <c r="H21" s="15"/>
      <c r="I21" s="11" t="s">
        <v>22</v>
      </c>
      <c r="J21" s="21" t="str">
        <f t="shared" si="4"/>
        <v>St Thomas Aquinas HS</v>
      </c>
      <c r="K21" s="26" t="str">
        <f t="shared" si="11"/>
        <v>Yellow</v>
      </c>
      <c r="L21" s="26">
        <f t="shared" si="5"/>
        <v>10</v>
      </c>
      <c r="M21" s="26">
        <f t="shared" si="6"/>
        <v>11</v>
      </c>
      <c r="N21" s="26">
        <f t="shared" si="7"/>
        <v>12</v>
      </c>
      <c r="O21" s="33"/>
      <c r="P21" s="18" t="str">
        <f t="shared" si="8"/>
        <v>KG</v>
      </c>
      <c r="Q21" s="22"/>
      <c r="R21" s="4" t="s">
        <v>86</v>
      </c>
      <c r="S21" s="36" t="s">
        <v>87</v>
      </c>
      <c r="T21" s="36">
        <v>4</v>
      </c>
      <c r="U21" s="36">
        <v>5</v>
      </c>
      <c r="V21" s="36">
        <v>6</v>
      </c>
      <c r="W21" s="22"/>
      <c r="X21" s="22"/>
      <c r="Y21" s="22"/>
      <c r="Z21" s="22"/>
      <c r="AA21" s="22"/>
      <c r="AB21" s="22"/>
      <c r="AC21" s="22"/>
      <c r="AD21" s="22"/>
      <c r="AE21" s="22"/>
    </row>
    <row r="22" spans="1:31">
      <c r="A22" s="44">
        <v>19</v>
      </c>
      <c r="B22" s="44" t="s">
        <v>19</v>
      </c>
      <c r="C22" s="21" t="str">
        <f t="shared" si="0"/>
        <v>Broadneck HS</v>
      </c>
      <c r="D22" s="26" t="str">
        <f t="shared" si="10"/>
        <v>Orange</v>
      </c>
      <c r="E22" s="26">
        <f t="shared" si="1"/>
        <v>13</v>
      </c>
      <c r="F22" s="26">
        <f t="shared" si="2"/>
        <v>14</v>
      </c>
      <c r="G22" s="26">
        <f t="shared" si="3"/>
        <v>15</v>
      </c>
      <c r="H22" s="15"/>
      <c r="I22" s="11" t="s">
        <v>17</v>
      </c>
      <c r="J22" s="21" t="str">
        <f t="shared" si="4"/>
        <v>Corona del Mar HS</v>
      </c>
      <c r="K22" s="26" t="str">
        <f t="shared" si="11"/>
        <v>White</v>
      </c>
      <c r="L22" s="26">
        <f t="shared" si="5"/>
        <v>16</v>
      </c>
      <c r="M22" s="26">
        <f t="shared" si="6"/>
        <v>17</v>
      </c>
      <c r="N22" s="26">
        <f t="shared" si="7"/>
        <v>18</v>
      </c>
      <c r="O22" s="33"/>
      <c r="P22" s="18" t="str">
        <f t="shared" si="8"/>
        <v>DB</v>
      </c>
      <c r="Q22" s="22"/>
      <c r="R22" s="4" t="s">
        <v>88</v>
      </c>
      <c r="S22" s="36" t="s">
        <v>89</v>
      </c>
      <c r="T22" s="36">
        <v>7</v>
      </c>
      <c r="U22" s="36">
        <v>8</v>
      </c>
      <c r="V22" s="36">
        <v>9</v>
      </c>
      <c r="W22" s="22"/>
      <c r="X22" s="22"/>
      <c r="Y22" s="22"/>
      <c r="Z22" s="22"/>
      <c r="AA22" s="22"/>
      <c r="AB22" s="22"/>
      <c r="AC22" s="22"/>
      <c r="AD22" s="22"/>
      <c r="AE22" s="22"/>
    </row>
    <row r="23" spans="1:31">
      <c r="A23" s="44">
        <v>20</v>
      </c>
      <c r="B23" s="44" t="s">
        <v>25</v>
      </c>
      <c r="C23" s="21" t="str">
        <f t="shared" si="0"/>
        <v>Severn School</v>
      </c>
      <c r="D23" s="26" t="str">
        <f t="shared" si="10"/>
        <v>Turquoise</v>
      </c>
      <c r="E23" s="26">
        <f t="shared" si="1"/>
        <v>19</v>
      </c>
      <c r="F23" s="26">
        <f t="shared" si="2"/>
        <v>20</v>
      </c>
      <c r="G23" s="26">
        <f t="shared" si="3"/>
        <v>21</v>
      </c>
      <c r="H23" s="15"/>
      <c r="I23" s="11" t="s">
        <v>23</v>
      </c>
      <c r="J23" s="21" t="str">
        <f t="shared" si="4"/>
        <v>Point Loma HS</v>
      </c>
      <c r="K23" s="26" t="str">
        <f t="shared" si="11"/>
        <v>Pink</v>
      </c>
      <c r="L23" s="26">
        <f t="shared" si="5"/>
        <v>22</v>
      </c>
      <c r="M23" s="26">
        <f t="shared" si="6"/>
        <v>23</v>
      </c>
      <c r="N23" s="26">
        <f t="shared" si="7"/>
        <v>24</v>
      </c>
      <c r="O23" s="33"/>
      <c r="P23" s="18" t="str">
        <f t="shared" si="8"/>
        <v>JH</v>
      </c>
      <c r="Q23" s="22"/>
      <c r="R23" s="4" t="s">
        <v>90</v>
      </c>
      <c r="S23" s="36" t="s">
        <v>91</v>
      </c>
      <c r="T23" s="36">
        <v>10</v>
      </c>
      <c r="U23" s="36">
        <v>11</v>
      </c>
      <c r="V23" s="36">
        <v>12</v>
      </c>
      <c r="W23" s="22"/>
      <c r="X23" s="22"/>
      <c r="Y23" s="22"/>
      <c r="Z23" s="22"/>
      <c r="AA23" s="22"/>
      <c r="AB23" s="22"/>
      <c r="AC23" s="22"/>
      <c r="AD23" s="22"/>
      <c r="AE23" s="22"/>
    </row>
    <row r="24" spans="1:31">
      <c r="A24" s="44">
        <v>21</v>
      </c>
      <c r="B24" s="44" t="s">
        <v>21</v>
      </c>
      <c r="C24" s="21" t="str">
        <f t="shared" si="0"/>
        <v>Bainbridge Island HS</v>
      </c>
      <c r="D24" s="26" t="str">
        <f t="shared" si="10"/>
        <v>Red</v>
      </c>
      <c r="E24" s="26">
        <f t="shared" si="1"/>
        <v>1</v>
      </c>
      <c r="F24" s="26">
        <f t="shared" si="2"/>
        <v>2</v>
      </c>
      <c r="G24" s="26">
        <f t="shared" si="3"/>
        <v>3</v>
      </c>
      <c r="H24" s="15"/>
      <c r="I24" s="11" t="s">
        <v>18</v>
      </c>
      <c r="J24" s="21" t="str">
        <f t="shared" si="4"/>
        <v>Portsmouth Abbey</v>
      </c>
      <c r="K24" s="26" t="str">
        <f t="shared" si="11"/>
        <v>Green</v>
      </c>
      <c r="L24" s="26">
        <f t="shared" si="5"/>
        <v>4</v>
      </c>
      <c r="M24" s="26">
        <f t="shared" si="6"/>
        <v>5</v>
      </c>
      <c r="N24" s="26">
        <f t="shared" si="7"/>
        <v>6</v>
      </c>
      <c r="O24" s="33"/>
      <c r="P24" s="18" t="str">
        <f t="shared" si="8"/>
        <v>FC</v>
      </c>
      <c r="Q24" s="22"/>
      <c r="R24" s="4" t="s">
        <v>92</v>
      </c>
      <c r="S24" s="36" t="s">
        <v>93</v>
      </c>
      <c r="T24" s="36">
        <v>13</v>
      </c>
      <c r="U24" s="36">
        <v>14</v>
      </c>
      <c r="V24" s="36">
        <v>15</v>
      </c>
      <c r="W24" s="22"/>
      <c r="X24" s="22"/>
      <c r="Y24" s="22"/>
      <c r="Z24" s="22"/>
      <c r="AA24" s="22"/>
      <c r="AB24" s="22"/>
      <c r="AC24" s="22"/>
      <c r="AD24" s="22"/>
      <c r="AE24" s="22"/>
    </row>
    <row r="25" spans="1:31">
      <c r="A25" s="44">
        <v>22</v>
      </c>
      <c r="B25" s="44" t="s">
        <v>27</v>
      </c>
      <c r="C25" s="21" t="str">
        <f t="shared" si="0"/>
        <v>Newport Harbor HS</v>
      </c>
      <c r="D25" s="26" t="str">
        <f t="shared" si="10"/>
        <v>Blue</v>
      </c>
      <c r="E25" s="26">
        <f t="shared" si="1"/>
        <v>7</v>
      </c>
      <c r="F25" s="26">
        <f t="shared" si="2"/>
        <v>8</v>
      </c>
      <c r="G25" s="26">
        <f t="shared" si="3"/>
        <v>9</v>
      </c>
      <c r="H25" s="15"/>
      <c r="I25" s="11" t="s">
        <v>24</v>
      </c>
      <c r="J25" s="21" t="str">
        <f t="shared" si="4"/>
        <v>Cape Cod Academy</v>
      </c>
      <c r="K25" s="26" t="str">
        <f t="shared" si="11"/>
        <v>Yellow</v>
      </c>
      <c r="L25" s="26">
        <f t="shared" si="5"/>
        <v>10</v>
      </c>
      <c r="M25" s="26">
        <f t="shared" si="6"/>
        <v>11</v>
      </c>
      <c r="N25" s="26">
        <f t="shared" si="7"/>
        <v>12</v>
      </c>
      <c r="O25" s="33"/>
      <c r="P25" s="18" t="str">
        <f t="shared" si="8"/>
        <v>LI</v>
      </c>
      <c r="Q25" s="22"/>
      <c r="R25" s="4" t="s">
        <v>94</v>
      </c>
      <c r="S25" s="36" t="s">
        <v>95</v>
      </c>
      <c r="T25" s="36">
        <v>16</v>
      </c>
      <c r="U25" s="36">
        <v>17</v>
      </c>
      <c r="V25" s="36">
        <v>18</v>
      </c>
      <c r="W25" s="22"/>
      <c r="X25" s="22"/>
      <c r="Y25" s="22"/>
      <c r="Z25" s="22"/>
      <c r="AA25" s="22"/>
      <c r="AB25" s="22"/>
      <c r="AC25" s="22"/>
      <c r="AD25" s="22"/>
      <c r="AE25" s="22"/>
    </row>
    <row r="26" spans="1:31">
      <c r="A26" s="44">
        <v>23</v>
      </c>
      <c r="B26" s="44" t="s">
        <v>19</v>
      </c>
      <c r="C26" s="21" t="str">
        <f t="shared" si="0"/>
        <v>Broadneck HS</v>
      </c>
      <c r="D26" s="26" t="str">
        <f t="shared" si="10"/>
        <v>Orange</v>
      </c>
      <c r="E26" s="26">
        <f t="shared" si="1"/>
        <v>13</v>
      </c>
      <c r="F26" s="26">
        <f t="shared" si="2"/>
        <v>14</v>
      </c>
      <c r="G26" s="26">
        <f t="shared" si="3"/>
        <v>15</v>
      </c>
      <c r="H26" s="15"/>
      <c r="I26" s="11" t="s">
        <v>20</v>
      </c>
      <c r="J26" s="21" t="str">
        <f t="shared" si="4"/>
        <v>Lake Forest HS</v>
      </c>
      <c r="K26" s="26" t="str">
        <f t="shared" si="11"/>
        <v>White</v>
      </c>
      <c r="L26" s="26">
        <f t="shared" si="5"/>
        <v>16</v>
      </c>
      <c r="M26" s="26">
        <f t="shared" si="6"/>
        <v>17</v>
      </c>
      <c r="N26" s="26">
        <f t="shared" si="7"/>
        <v>18</v>
      </c>
      <c r="O26" s="33"/>
      <c r="P26" s="18" t="str">
        <f t="shared" si="8"/>
        <v>DE</v>
      </c>
      <c r="Q26" s="22"/>
      <c r="R26" s="4" t="s">
        <v>96</v>
      </c>
      <c r="S26" s="36" t="s">
        <v>97</v>
      </c>
      <c r="T26" s="36">
        <v>19</v>
      </c>
      <c r="U26" s="36">
        <v>20</v>
      </c>
      <c r="V26" s="36">
        <v>21</v>
      </c>
      <c r="W26" s="22"/>
      <c r="X26" s="22"/>
      <c r="Y26" s="22"/>
      <c r="Z26" s="22"/>
      <c r="AA26" s="22"/>
      <c r="AB26" s="22"/>
      <c r="AC26" s="22"/>
      <c r="AD26" s="22"/>
      <c r="AE26" s="22"/>
    </row>
    <row r="27" spans="1:31">
      <c r="A27" s="44">
        <v>24</v>
      </c>
      <c r="B27" s="44" t="s">
        <v>25</v>
      </c>
      <c r="C27" s="21" t="str">
        <f t="shared" si="0"/>
        <v>Severn School</v>
      </c>
      <c r="D27" s="26" t="str">
        <f t="shared" si="10"/>
        <v>Turquoise</v>
      </c>
      <c r="E27" s="26">
        <f t="shared" si="1"/>
        <v>19</v>
      </c>
      <c r="F27" s="26">
        <f t="shared" si="2"/>
        <v>20</v>
      </c>
      <c r="G27" s="26">
        <f t="shared" si="3"/>
        <v>21</v>
      </c>
      <c r="H27" s="15"/>
      <c r="I27" s="11" t="s">
        <v>26</v>
      </c>
      <c r="J27" s="21" t="str">
        <f t="shared" si="4"/>
        <v>Clear Falls HS</v>
      </c>
      <c r="K27" s="26" t="str">
        <f t="shared" si="11"/>
        <v>Pink</v>
      </c>
      <c r="L27" s="26">
        <f t="shared" si="5"/>
        <v>22</v>
      </c>
      <c r="M27" s="26">
        <f t="shared" si="6"/>
        <v>23</v>
      </c>
      <c r="N27" s="26">
        <f t="shared" si="7"/>
        <v>24</v>
      </c>
      <c r="O27" s="33"/>
      <c r="P27" s="18" t="str">
        <f t="shared" si="8"/>
        <v>JK</v>
      </c>
      <c r="Q27" s="22"/>
      <c r="R27" s="4" t="s">
        <v>98</v>
      </c>
      <c r="S27" s="36" t="s">
        <v>99</v>
      </c>
      <c r="T27" s="36">
        <v>22</v>
      </c>
      <c r="U27" s="36">
        <v>23</v>
      </c>
      <c r="V27" s="36">
        <v>24</v>
      </c>
      <c r="W27" s="22"/>
      <c r="X27" s="22"/>
      <c r="Y27" s="22"/>
      <c r="Z27" s="22"/>
      <c r="AA27" s="22"/>
      <c r="AB27" s="22"/>
      <c r="AC27" s="22"/>
      <c r="AD27" s="22"/>
      <c r="AE27" s="22"/>
    </row>
    <row r="28" spans="1:31">
      <c r="A28" s="44">
        <v>25</v>
      </c>
      <c r="B28" s="44" t="s">
        <v>17</v>
      </c>
      <c r="C28" s="21" t="str">
        <f t="shared" si="0"/>
        <v>Corona del Mar HS</v>
      </c>
      <c r="D28" s="26" t="str">
        <f t="shared" si="10"/>
        <v>Red</v>
      </c>
      <c r="E28" s="26">
        <f t="shared" si="1"/>
        <v>1</v>
      </c>
      <c r="F28" s="26">
        <f t="shared" si="2"/>
        <v>2</v>
      </c>
      <c r="G28" s="26">
        <f t="shared" si="3"/>
        <v>3</v>
      </c>
      <c r="H28" s="15"/>
      <c r="I28" s="11" t="s">
        <v>18</v>
      </c>
      <c r="J28" s="21" t="str">
        <f t="shared" si="4"/>
        <v>Portsmouth Abbey</v>
      </c>
      <c r="K28" s="26" t="str">
        <f t="shared" si="11"/>
        <v>Green</v>
      </c>
      <c r="L28" s="26">
        <f t="shared" si="5"/>
        <v>4</v>
      </c>
      <c r="M28" s="26">
        <f t="shared" si="6"/>
        <v>5</v>
      </c>
      <c r="N28" s="26">
        <f t="shared" si="7"/>
        <v>6</v>
      </c>
      <c r="O28" s="33"/>
      <c r="P28" s="18" t="str">
        <f t="shared" si="8"/>
        <v>BC</v>
      </c>
      <c r="Q28" s="22"/>
      <c r="R28" s="22"/>
      <c r="S28" s="22"/>
      <c r="T28" s="22"/>
      <c r="U28" s="22"/>
      <c r="V28" s="22"/>
      <c r="W28" s="22"/>
      <c r="X28" s="22"/>
      <c r="Y28" s="22"/>
      <c r="Z28" s="22"/>
      <c r="AA28" s="22"/>
      <c r="AB28" s="22"/>
      <c r="AC28" s="22"/>
      <c r="AD28" s="22"/>
      <c r="AE28" s="22"/>
    </row>
    <row r="29" spans="1:31">
      <c r="A29" s="44">
        <v>26</v>
      </c>
      <c r="B29" s="44" t="s">
        <v>23</v>
      </c>
      <c r="C29" s="21" t="str">
        <f t="shared" si="0"/>
        <v>Point Loma HS</v>
      </c>
      <c r="D29" s="26" t="str">
        <f t="shared" si="10"/>
        <v>Blue</v>
      </c>
      <c r="E29" s="26">
        <f t="shared" si="1"/>
        <v>7</v>
      </c>
      <c r="F29" s="26">
        <f t="shared" si="2"/>
        <v>8</v>
      </c>
      <c r="G29" s="26">
        <f t="shared" si="3"/>
        <v>9</v>
      </c>
      <c r="H29" s="15"/>
      <c r="I29" s="11" t="s">
        <v>24</v>
      </c>
      <c r="J29" s="21" t="str">
        <f t="shared" si="4"/>
        <v>Cape Cod Academy</v>
      </c>
      <c r="K29" s="26" t="str">
        <f t="shared" si="11"/>
        <v>Yellow</v>
      </c>
      <c r="L29" s="26">
        <f t="shared" si="5"/>
        <v>10</v>
      </c>
      <c r="M29" s="26">
        <f t="shared" si="6"/>
        <v>11</v>
      </c>
      <c r="N29" s="26">
        <f t="shared" si="7"/>
        <v>12</v>
      </c>
      <c r="O29" s="33"/>
      <c r="P29" s="18" t="str">
        <f t="shared" si="8"/>
        <v>HI</v>
      </c>
      <c r="Q29" s="22"/>
      <c r="R29" s="22"/>
      <c r="S29" s="22"/>
      <c r="T29" s="22"/>
      <c r="U29" s="22"/>
      <c r="V29" s="22"/>
      <c r="W29" s="22"/>
      <c r="X29" s="22"/>
      <c r="Y29" s="22"/>
      <c r="Z29" s="22"/>
      <c r="AA29" s="22"/>
      <c r="AB29" s="22"/>
      <c r="AC29" s="22"/>
      <c r="AD29" s="22"/>
      <c r="AE29" s="22"/>
    </row>
    <row r="30" spans="1:31">
      <c r="A30" s="44">
        <v>27</v>
      </c>
      <c r="B30" s="44" t="s">
        <v>16</v>
      </c>
      <c r="C30" s="21" t="str">
        <f t="shared" si="0"/>
        <v>Antilles School</v>
      </c>
      <c r="D30" s="26" t="str">
        <f t="shared" si="10"/>
        <v>Orange</v>
      </c>
      <c r="E30" s="26">
        <f t="shared" si="1"/>
        <v>13</v>
      </c>
      <c r="F30" s="26">
        <f t="shared" si="2"/>
        <v>14</v>
      </c>
      <c r="G30" s="26">
        <f t="shared" si="3"/>
        <v>15</v>
      </c>
      <c r="H30" s="15"/>
      <c r="I30" s="11" t="s">
        <v>19</v>
      </c>
      <c r="J30" s="21" t="str">
        <f t="shared" si="4"/>
        <v>Broadneck HS</v>
      </c>
      <c r="K30" s="26" t="str">
        <f t="shared" si="11"/>
        <v>White</v>
      </c>
      <c r="L30" s="26">
        <f t="shared" si="5"/>
        <v>16</v>
      </c>
      <c r="M30" s="26">
        <f t="shared" si="6"/>
        <v>17</v>
      </c>
      <c r="N30" s="26">
        <f t="shared" si="7"/>
        <v>18</v>
      </c>
      <c r="O30" s="33"/>
      <c r="P30" s="18" t="str">
        <f t="shared" si="8"/>
        <v>AD</v>
      </c>
      <c r="Q30" s="67" t="s">
        <v>100</v>
      </c>
      <c r="R30" s="55"/>
      <c r="S30" s="22"/>
      <c r="T30" s="22"/>
      <c r="U30" s="22"/>
      <c r="V30" s="22"/>
      <c r="W30" s="22"/>
      <c r="X30" s="22"/>
      <c r="Y30" s="22"/>
      <c r="Z30" s="22"/>
      <c r="AA30" s="22"/>
      <c r="AB30" s="22"/>
      <c r="AC30" s="22"/>
      <c r="AD30" s="22"/>
      <c r="AE30" s="22"/>
    </row>
    <row r="31" spans="1:31">
      <c r="A31" s="44">
        <v>28</v>
      </c>
      <c r="B31" s="44" t="s">
        <v>22</v>
      </c>
      <c r="C31" s="21" t="str">
        <f t="shared" si="0"/>
        <v>St Thomas Aquinas HS</v>
      </c>
      <c r="D31" s="26" t="str">
        <f t="shared" si="10"/>
        <v>Turquoise</v>
      </c>
      <c r="E31" s="26">
        <f t="shared" si="1"/>
        <v>19</v>
      </c>
      <c r="F31" s="26">
        <f t="shared" si="2"/>
        <v>20</v>
      </c>
      <c r="G31" s="26">
        <f t="shared" si="3"/>
        <v>21</v>
      </c>
      <c r="H31" s="15"/>
      <c r="I31" s="11" t="s">
        <v>25</v>
      </c>
      <c r="J31" s="21" t="str">
        <f t="shared" si="4"/>
        <v>Severn School</v>
      </c>
      <c r="K31" s="26" t="str">
        <f t="shared" si="11"/>
        <v>Pink</v>
      </c>
      <c r="L31" s="26">
        <f t="shared" si="5"/>
        <v>22</v>
      </c>
      <c r="M31" s="26">
        <f t="shared" si="6"/>
        <v>23</v>
      </c>
      <c r="N31" s="26">
        <f t="shared" si="7"/>
        <v>24</v>
      </c>
      <c r="O31" s="33"/>
      <c r="P31" s="18" t="str">
        <f t="shared" si="8"/>
        <v>GJ</v>
      </c>
      <c r="Q31" s="37" t="s">
        <v>16</v>
      </c>
      <c r="R31" s="37" t="s">
        <v>101</v>
      </c>
      <c r="S31" s="68" t="s">
        <v>71</v>
      </c>
      <c r="T31" s="51"/>
      <c r="U31" s="51"/>
      <c r="V31" s="51"/>
      <c r="W31" s="22"/>
      <c r="X31" s="22"/>
      <c r="Y31" s="22"/>
      <c r="Z31" s="22"/>
      <c r="AA31" s="22"/>
      <c r="AB31" s="22"/>
      <c r="AC31" s="22"/>
      <c r="AD31" s="22"/>
      <c r="AE31" s="22"/>
    </row>
    <row r="32" spans="1:31">
      <c r="A32" s="44">
        <v>29</v>
      </c>
      <c r="B32" s="44" t="s">
        <v>20</v>
      </c>
      <c r="C32" s="21" t="str">
        <f t="shared" si="0"/>
        <v>Lake Forest HS</v>
      </c>
      <c r="D32" s="26" t="str">
        <f t="shared" si="10"/>
        <v>Red</v>
      </c>
      <c r="E32" s="26">
        <f t="shared" si="1"/>
        <v>1</v>
      </c>
      <c r="F32" s="26">
        <f t="shared" si="2"/>
        <v>2</v>
      </c>
      <c r="G32" s="26">
        <f t="shared" si="3"/>
        <v>3</v>
      </c>
      <c r="H32" s="15"/>
      <c r="I32" s="11" t="s">
        <v>21</v>
      </c>
      <c r="J32" s="21" t="str">
        <f t="shared" si="4"/>
        <v>Bainbridge Island HS</v>
      </c>
      <c r="K32" s="26" t="str">
        <f t="shared" si="11"/>
        <v>Green</v>
      </c>
      <c r="L32" s="26">
        <f t="shared" si="5"/>
        <v>4</v>
      </c>
      <c r="M32" s="26">
        <f t="shared" si="6"/>
        <v>5</v>
      </c>
      <c r="N32" s="26">
        <f t="shared" si="7"/>
        <v>6</v>
      </c>
      <c r="O32" s="33"/>
      <c r="P32" s="18" t="str">
        <f t="shared" si="8"/>
        <v>EF</v>
      </c>
      <c r="Q32" s="37" t="s">
        <v>17</v>
      </c>
      <c r="R32" s="37" t="s">
        <v>102</v>
      </c>
      <c r="S32" s="68" t="s">
        <v>72</v>
      </c>
      <c r="T32" s="51"/>
      <c r="U32" s="51"/>
      <c r="V32" s="51"/>
      <c r="W32" s="22"/>
      <c r="X32" s="22"/>
      <c r="Y32" s="22"/>
      <c r="Z32" s="22"/>
      <c r="AA32" s="22"/>
      <c r="AB32" s="22"/>
      <c r="AC32" s="22"/>
      <c r="AD32" s="22"/>
      <c r="AE32" s="22"/>
    </row>
    <row r="33" spans="1:31">
      <c r="A33" s="44">
        <v>30</v>
      </c>
      <c r="B33" s="44" t="s">
        <v>26</v>
      </c>
      <c r="C33" s="21" t="str">
        <f t="shared" si="0"/>
        <v>Clear Falls HS</v>
      </c>
      <c r="D33" s="26" t="str">
        <f t="shared" si="10"/>
        <v>Blue</v>
      </c>
      <c r="E33" s="26">
        <f t="shared" si="1"/>
        <v>7</v>
      </c>
      <c r="F33" s="26">
        <f t="shared" si="2"/>
        <v>8</v>
      </c>
      <c r="G33" s="26">
        <f t="shared" si="3"/>
        <v>9</v>
      </c>
      <c r="H33" s="15"/>
      <c r="I33" s="11" t="s">
        <v>27</v>
      </c>
      <c r="J33" s="21" t="str">
        <f t="shared" si="4"/>
        <v>Newport Harbor HS</v>
      </c>
      <c r="K33" s="26" t="str">
        <f t="shared" si="11"/>
        <v>Yellow</v>
      </c>
      <c r="L33" s="26">
        <f t="shared" si="5"/>
        <v>10</v>
      </c>
      <c r="M33" s="26">
        <f t="shared" si="6"/>
        <v>11</v>
      </c>
      <c r="N33" s="26">
        <f t="shared" si="7"/>
        <v>12</v>
      </c>
      <c r="O33" s="33"/>
      <c r="P33" s="18" t="str">
        <f t="shared" si="8"/>
        <v>KL</v>
      </c>
      <c r="Q33" s="37" t="s">
        <v>18</v>
      </c>
      <c r="R33" s="37" t="s">
        <v>103</v>
      </c>
      <c r="S33" s="68" t="s">
        <v>73</v>
      </c>
      <c r="T33" s="51"/>
      <c r="U33" s="51"/>
      <c r="V33" s="51"/>
      <c r="W33" s="22"/>
      <c r="X33" s="22"/>
      <c r="Y33" s="22"/>
      <c r="Z33" s="22"/>
      <c r="AA33" s="22"/>
      <c r="AB33" s="22"/>
      <c r="AC33" s="22"/>
      <c r="AD33" s="22"/>
      <c r="AE33" s="22"/>
    </row>
    <row r="34" spans="1:31">
      <c r="A34" s="44">
        <v>31</v>
      </c>
      <c r="B34" s="44" t="s">
        <v>24</v>
      </c>
      <c r="C34" s="21" t="str">
        <f t="shared" si="0"/>
        <v>Cape Cod Academy</v>
      </c>
      <c r="D34" s="26" t="str">
        <f t="shared" si="10"/>
        <v>Orange</v>
      </c>
      <c r="E34" s="26">
        <f t="shared" si="1"/>
        <v>13</v>
      </c>
      <c r="F34" s="26">
        <f t="shared" si="2"/>
        <v>14</v>
      </c>
      <c r="G34" s="26">
        <f t="shared" si="3"/>
        <v>15</v>
      </c>
      <c r="H34" s="15"/>
      <c r="I34" s="11" t="s">
        <v>16</v>
      </c>
      <c r="J34" s="21" t="str">
        <f t="shared" si="4"/>
        <v>Antilles School</v>
      </c>
      <c r="K34" s="26" t="str">
        <f t="shared" si="11"/>
        <v>White</v>
      </c>
      <c r="L34" s="26">
        <f t="shared" si="5"/>
        <v>16</v>
      </c>
      <c r="M34" s="26">
        <f t="shared" si="6"/>
        <v>17</v>
      </c>
      <c r="N34" s="26">
        <f t="shared" si="7"/>
        <v>18</v>
      </c>
      <c r="O34" s="33"/>
      <c r="P34" s="18" t="str">
        <f t="shared" si="8"/>
        <v>IA</v>
      </c>
      <c r="Q34" s="37" t="s">
        <v>19</v>
      </c>
      <c r="R34" s="37" t="s">
        <v>104</v>
      </c>
      <c r="S34" s="68" t="s">
        <v>74</v>
      </c>
      <c r="T34" s="51"/>
      <c r="U34" s="51"/>
      <c r="V34" s="51"/>
      <c r="W34" s="22"/>
      <c r="X34" s="22"/>
      <c r="Y34" s="22"/>
      <c r="Z34" s="22"/>
      <c r="AA34" s="22"/>
      <c r="AB34" s="22"/>
      <c r="AC34" s="22"/>
      <c r="AD34" s="22"/>
      <c r="AE34" s="22"/>
    </row>
    <row r="35" spans="1:31">
      <c r="A35" s="44">
        <v>32</v>
      </c>
      <c r="B35" s="44" t="s">
        <v>23</v>
      </c>
      <c r="C35" s="21" t="str">
        <f t="shared" si="0"/>
        <v>Point Loma HS</v>
      </c>
      <c r="D35" s="26" t="str">
        <f t="shared" si="10"/>
        <v>Turquoise</v>
      </c>
      <c r="E35" s="26">
        <f t="shared" si="1"/>
        <v>19</v>
      </c>
      <c r="F35" s="26">
        <f t="shared" si="2"/>
        <v>20</v>
      </c>
      <c r="G35" s="26">
        <f t="shared" si="3"/>
        <v>21</v>
      </c>
      <c r="H35" s="15"/>
      <c r="I35" s="11" t="s">
        <v>17</v>
      </c>
      <c r="J35" s="21" t="str">
        <f t="shared" si="4"/>
        <v>Corona del Mar HS</v>
      </c>
      <c r="K35" s="26" t="str">
        <f t="shared" si="11"/>
        <v>Pink</v>
      </c>
      <c r="L35" s="26">
        <f t="shared" si="5"/>
        <v>22</v>
      </c>
      <c r="M35" s="26">
        <f t="shared" si="6"/>
        <v>23</v>
      </c>
      <c r="N35" s="26">
        <f t="shared" si="7"/>
        <v>24</v>
      </c>
      <c r="O35" s="33"/>
      <c r="P35" s="18" t="str">
        <f t="shared" si="8"/>
        <v>HB</v>
      </c>
      <c r="Q35" s="37" t="s">
        <v>20</v>
      </c>
      <c r="R35" s="37" t="s">
        <v>105</v>
      </c>
      <c r="S35" s="68" t="s">
        <v>75</v>
      </c>
      <c r="T35" s="51"/>
      <c r="U35" s="51"/>
      <c r="V35" s="51"/>
      <c r="W35" s="22"/>
      <c r="X35" s="22"/>
      <c r="Y35" s="22"/>
      <c r="Z35" s="22"/>
      <c r="AA35" s="22"/>
      <c r="AB35" s="22"/>
      <c r="AC35" s="22"/>
      <c r="AD35" s="22"/>
      <c r="AE35" s="22"/>
    </row>
    <row r="36" spans="1:31">
      <c r="A36" s="44">
        <v>33</v>
      </c>
      <c r="B36" s="44" t="s">
        <v>22</v>
      </c>
      <c r="C36" s="21" t="str">
        <f t="shared" ref="C36:C67" si="12">IF((LEN(INDEX($R$4:$R$15,MATCH(B36,$Q$4:$Q$15,0)))=0),"",INDEX($R$4:$R$15,MATCH(B36,$Q$4:$Q$15,0)))</f>
        <v>St Thomas Aquinas HS</v>
      </c>
      <c r="D36" s="26" t="str">
        <f t="shared" si="10"/>
        <v>Red</v>
      </c>
      <c r="E36" s="26">
        <f t="shared" ref="E36:E69" si="13">INDEX(T$20:T$27,MATCH($D36,$S$20:$S$27,0))</f>
        <v>1</v>
      </c>
      <c r="F36" s="26">
        <f t="shared" ref="F36:F69" si="14">INDEX(U$20:U$27,MATCH($D36,$S$20:$S$27,0))</f>
        <v>2</v>
      </c>
      <c r="G36" s="26">
        <f t="shared" ref="G36:G69" si="15">INDEX(V$20:V$27,MATCH($D36,$S$20:$S$27,0))</f>
        <v>3</v>
      </c>
      <c r="H36" s="15"/>
      <c r="I36" s="11" t="s">
        <v>18</v>
      </c>
      <c r="J36" s="21" t="str">
        <f t="shared" ref="J36:J67" si="16">IF((LEN(INDEX($R$4:$R$15,MATCH(I36,$Q$4:$Q$15,0)))=0),"",INDEX($R$4:$R$15,MATCH(I36,$Q$4:$Q$15,0)))</f>
        <v>Portsmouth Abbey</v>
      </c>
      <c r="K36" s="26" t="str">
        <f t="shared" si="11"/>
        <v>Green</v>
      </c>
      <c r="L36" s="26">
        <f t="shared" ref="L36:L69" si="17">INDEX(T$20:T$27,MATCH($K36,$S$20:$S$27,0))</f>
        <v>4</v>
      </c>
      <c r="M36" s="26">
        <f t="shared" ref="M36:M69" si="18">INDEX(U$20:U$27,MATCH($K36,$S$20:$S$27,0))</f>
        <v>5</v>
      </c>
      <c r="N36" s="26">
        <f t="shared" ref="N36:N69" si="19">INDEX(V$20:V$27,MATCH($K36,$S$20:$S$27,0))</f>
        <v>6</v>
      </c>
      <c r="O36" s="33"/>
      <c r="P36" s="18" t="str">
        <f t="shared" ref="P36:P69" si="20">CONCATENATE(B36,I36)</f>
        <v>GC</v>
      </c>
      <c r="Q36" s="37" t="s">
        <v>21</v>
      </c>
      <c r="R36" s="37" t="s">
        <v>106</v>
      </c>
      <c r="S36" s="68" t="s">
        <v>76</v>
      </c>
      <c r="T36" s="51"/>
      <c r="U36" s="51"/>
      <c r="V36" s="51"/>
      <c r="W36" s="22"/>
      <c r="X36" s="22"/>
      <c r="Y36" s="22"/>
      <c r="Z36" s="22"/>
      <c r="AA36" s="22"/>
      <c r="AB36" s="22"/>
      <c r="AC36" s="22"/>
      <c r="AD36" s="22"/>
      <c r="AE36" s="22"/>
    </row>
    <row r="37" spans="1:31">
      <c r="A37" s="44">
        <v>34</v>
      </c>
      <c r="B37" s="44" t="s">
        <v>25</v>
      </c>
      <c r="C37" s="21" t="str">
        <f t="shared" si="12"/>
        <v>Severn School</v>
      </c>
      <c r="D37" s="26" t="str">
        <f t="shared" si="10"/>
        <v>Blue</v>
      </c>
      <c r="E37" s="26">
        <f t="shared" si="13"/>
        <v>7</v>
      </c>
      <c r="F37" s="26">
        <f t="shared" si="14"/>
        <v>8</v>
      </c>
      <c r="G37" s="26">
        <f t="shared" si="15"/>
        <v>9</v>
      </c>
      <c r="H37" s="15"/>
      <c r="I37" s="11" t="s">
        <v>19</v>
      </c>
      <c r="J37" s="21" t="str">
        <f t="shared" si="16"/>
        <v>Broadneck HS</v>
      </c>
      <c r="K37" s="26" t="str">
        <f t="shared" si="11"/>
        <v>Yellow</v>
      </c>
      <c r="L37" s="26">
        <f t="shared" si="17"/>
        <v>10</v>
      </c>
      <c r="M37" s="26">
        <f t="shared" si="18"/>
        <v>11</v>
      </c>
      <c r="N37" s="26">
        <f t="shared" si="19"/>
        <v>12</v>
      </c>
      <c r="O37" s="33"/>
      <c r="P37" s="18" t="str">
        <f t="shared" si="20"/>
        <v>JD</v>
      </c>
      <c r="Q37" s="67" t="s">
        <v>107</v>
      </c>
      <c r="R37" s="55"/>
      <c r="S37" s="51"/>
      <c r="T37" s="51"/>
      <c r="U37" s="51"/>
      <c r="V37" s="51"/>
      <c r="W37" s="22"/>
      <c r="X37" s="22"/>
      <c r="Y37" s="22"/>
      <c r="Z37" s="22"/>
      <c r="AA37" s="22"/>
      <c r="AB37" s="22"/>
      <c r="AC37" s="22"/>
      <c r="AD37" s="22"/>
      <c r="AE37" s="22"/>
    </row>
    <row r="38" spans="1:31">
      <c r="A38" s="44">
        <v>35</v>
      </c>
      <c r="B38" s="44" t="s">
        <v>26</v>
      </c>
      <c r="C38" s="21" t="str">
        <f t="shared" si="12"/>
        <v>Clear Falls HS</v>
      </c>
      <c r="D38" s="26" t="str">
        <f t="shared" si="10"/>
        <v>Orange</v>
      </c>
      <c r="E38" s="26">
        <f t="shared" si="13"/>
        <v>13</v>
      </c>
      <c r="F38" s="26">
        <f t="shared" si="14"/>
        <v>14</v>
      </c>
      <c r="G38" s="26">
        <f t="shared" si="15"/>
        <v>15</v>
      </c>
      <c r="H38" s="15"/>
      <c r="I38" s="11" t="s">
        <v>20</v>
      </c>
      <c r="J38" s="21" t="str">
        <f t="shared" si="16"/>
        <v>Lake Forest HS</v>
      </c>
      <c r="K38" s="26" t="str">
        <f t="shared" si="11"/>
        <v>White</v>
      </c>
      <c r="L38" s="26">
        <f t="shared" si="17"/>
        <v>16</v>
      </c>
      <c r="M38" s="26">
        <f t="shared" si="18"/>
        <v>17</v>
      </c>
      <c r="N38" s="26">
        <f t="shared" si="19"/>
        <v>18</v>
      </c>
      <c r="O38" s="33"/>
      <c r="P38" s="18" t="str">
        <f t="shared" si="20"/>
        <v>KE</v>
      </c>
      <c r="Q38" s="37" t="s">
        <v>22</v>
      </c>
      <c r="R38" s="37" t="s">
        <v>108</v>
      </c>
      <c r="S38" s="51" t="s">
        <v>77</v>
      </c>
      <c r="T38" s="51"/>
      <c r="U38" s="51"/>
      <c r="V38" s="51"/>
      <c r="W38" s="22"/>
      <c r="X38" s="22"/>
      <c r="Y38" s="22"/>
      <c r="Z38" s="22"/>
      <c r="AA38" s="22"/>
      <c r="AB38" s="22"/>
      <c r="AC38" s="22"/>
      <c r="AD38" s="22"/>
      <c r="AE38" s="22"/>
    </row>
    <row r="39" spans="1:31">
      <c r="A39" s="44">
        <v>36</v>
      </c>
      <c r="B39" s="44" t="s">
        <v>27</v>
      </c>
      <c r="C39" s="21" t="str">
        <f t="shared" si="12"/>
        <v>Newport Harbor HS</v>
      </c>
      <c r="D39" s="26" t="str">
        <f t="shared" si="10"/>
        <v>Turquoise</v>
      </c>
      <c r="E39" s="26">
        <f t="shared" si="13"/>
        <v>19</v>
      </c>
      <c r="F39" s="26">
        <f t="shared" si="14"/>
        <v>20</v>
      </c>
      <c r="G39" s="26">
        <f t="shared" si="15"/>
        <v>21</v>
      </c>
      <c r="H39" s="15"/>
      <c r="I39" s="11" t="s">
        <v>21</v>
      </c>
      <c r="J39" s="21" t="str">
        <f t="shared" si="16"/>
        <v>Bainbridge Island HS</v>
      </c>
      <c r="K39" s="26" t="str">
        <f t="shared" si="11"/>
        <v>Pink</v>
      </c>
      <c r="L39" s="26">
        <f t="shared" si="17"/>
        <v>22</v>
      </c>
      <c r="M39" s="26">
        <f t="shared" si="18"/>
        <v>23</v>
      </c>
      <c r="N39" s="26">
        <f t="shared" si="19"/>
        <v>24</v>
      </c>
      <c r="O39" s="33"/>
      <c r="P39" s="18" t="str">
        <f t="shared" si="20"/>
        <v>LF</v>
      </c>
      <c r="Q39" s="37" t="s">
        <v>23</v>
      </c>
      <c r="R39" s="37" t="s">
        <v>109</v>
      </c>
      <c r="S39" s="68" t="s">
        <v>78</v>
      </c>
      <c r="T39" s="51"/>
      <c r="U39" s="51"/>
      <c r="V39" s="51"/>
      <c r="W39" s="22"/>
      <c r="X39" s="22"/>
      <c r="Y39" s="22"/>
      <c r="Z39" s="22"/>
      <c r="AA39" s="22"/>
      <c r="AB39" s="22"/>
      <c r="AC39" s="22"/>
      <c r="AD39" s="22"/>
      <c r="AE39" s="22"/>
    </row>
    <row r="40" spans="1:31">
      <c r="A40" s="44">
        <v>37</v>
      </c>
      <c r="B40" s="44" t="s">
        <v>24</v>
      </c>
      <c r="C40" s="21" t="str">
        <f t="shared" si="12"/>
        <v>Cape Cod Academy</v>
      </c>
      <c r="D40" s="26" t="str">
        <f t="shared" ref="D40:D71" si="21">D36</f>
        <v>Red</v>
      </c>
      <c r="E40" s="26">
        <f t="shared" si="13"/>
        <v>1</v>
      </c>
      <c r="F40" s="26">
        <f t="shared" si="14"/>
        <v>2</v>
      </c>
      <c r="G40" s="26">
        <f t="shared" si="15"/>
        <v>3</v>
      </c>
      <c r="H40" s="15"/>
      <c r="I40" s="11" t="s">
        <v>17</v>
      </c>
      <c r="J40" s="21" t="str">
        <f t="shared" si="16"/>
        <v>Corona del Mar HS</v>
      </c>
      <c r="K40" s="26" t="str">
        <f t="shared" ref="K40:K71" si="22">K36</f>
        <v>Green</v>
      </c>
      <c r="L40" s="26">
        <f t="shared" si="17"/>
        <v>4</v>
      </c>
      <c r="M40" s="26">
        <f t="shared" si="18"/>
        <v>5</v>
      </c>
      <c r="N40" s="26">
        <f t="shared" si="19"/>
        <v>6</v>
      </c>
      <c r="O40" s="33"/>
      <c r="P40" s="18" t="str">
        <f t="shared" si="20"/>
        <v>IB</v>
      </c>
      <c r="Q40" s="37" t="s">
        <v>24</v>
      </c>
      <c r="R40" s="37" t="s">
        <v>110</v>
      </c>
      <c r="S40" s="68" t="s">
        <v>79</v>
      </c>
      <c r="T40" s="51"/>
      <c r="U40" s="51"/>
      <c r="V40" s="51"/>
      <c r="W40" s="22"/>
      <c r="X40" s="22"/>
      <c r="Y40" s="22"/>
      <c r="Z40" s="22"/>
      <c r="AA40" s="22"/>
      <c r="AB40" s="22"/>
      <c r="AC40" s="22"/>
      <c r="AD40" s="22"/>
      <c r="AE40" s="22"/>
    </row>
    <row r="41" spans="1:31">
      <c r="A41" s="44">
        <v>38</v>
      </c>
      <c r="B41" s="44" t="s">
        <v>22</v>
      </c>
      <c r="C41" s="21" t="str">
        <f t="shared" si="12"/>
        <v>St Thomas Aquinas HS</v>
      </c>
      <c r="D41" s="26" t="str">
        <f t="shared" si="21"/>
        <v>Blue</v>
      </c>
      <c r="E41" s="26">
        <f t="shared" si="13"/>
        <v>7</v>
      </c>
      <c r="F41" s="26">
        <f t="shared" si="14"/>
        <v>8</v>
      </c>
      <c r="G41" s="26">
        <f t="shared" si="15"/>
        <v>9</v>
      </c>
      <c r="H41" s="15"/>
      <c r="I41" s="11" t="s">
        <v>16</v>
      </c>
      <c r="J41" s="21" t="str">
        <f t="shared" si="16"/>
        <v>Antilles School</v>
      </c>
      <c r="K41" s="26" t="str">
        <f t="shared" si="22"/>
        <v>Yellow</v>
      </c>
      <c r="L41" s="26">
        <f t="shared" si="17"/>
        <v>10</v>
      </c>
      <c r="M41" s="26">
        <f t="shared" si="18"/>
        <v>11</v>
      </c>
      <c r="N41" s="26">
        <f t="shared" si="19"/>
        <v>12</v>
      </c>
      <c r="O41" s="33"/>
      <c r="P41" s="18" t="str">
        <f t="shared" si="20"/>
        <v>GA</v>
      </c>
      <c r="Q41" s="37" t="s">
        <v>25</v>
      </c>
      <c r="R41" s="37" t="s">
        <v>111</v>
      </c>
      <c r="S41" s="68" t="s">
        <v>80</v>
      </c>
      <c r="T41" s="51"/>
      <c r="U41" s="51"/>
      <c r="V41" s="51"/>
      <c r="W41" s="22"/>
      <c r="X41" s="22"/>
      <c r="Y41" s="22"/>
      <c r="Z41" s="22"/>
      <c r="AA41" s="22"/>
      <c r="AB41" s="22"/>
      <c r="AC41" s="22"/>
      <c r="AD41" s="22"/>
      <c r="AE41" s="22"/>
    </row>
    <row r="42" spans="1:31">
      <c r="A42" s="44">
        <v>39</v>
      </c>
      <c r="B42" s="44" t="s">
        <v>23</v>
      </c>
      <c r="C42" s="21" t="str">
        <f t="shared" si="12"/>
        <v>Point Loma HS</v>
      </c>
      <c r="D42" s="26" t="str">
        <f t="shared" si="21"/>
        <v>Orange</v>
      </c>
      <c r="E42" s="26">
        <f t="shared" si="13"/>
        <v>13</v>
      </c>
      <c r="F42" s="26">
        <f t="shared" si="14"/>
        <v>14</v>
      </c>
      <c r="G42" s="26">
        <f t="shared" si="15"/>
        <v>15</v>
      </c>
      <c r="H42" s="15"/>
      <c r="I42" s="11" t="s">
        <v>19</v>
      </c>
      <c r="J42" s="21" t="str">
        <f t="shared" si="16"/>
        <v>Broadneck HS</v>
      </c>
      <c r="K42" s="26" t="str">
        <f t="shared" si="22"/>
        <v>White</v>
      </c>
      <c r="L42" s="26">
        <f t="shared" si="17"/>
        <v>16</v>
      </c>
      <c r="M42" s="26">
        <f t="shared" si="18"/>
        <v>17</v>
      </c>
      <c r="N42" s="26">
        <f t="shared" si="19"/>
        <v>18</v>
      </c>
      <c r="O42" s="33"/>
      <c r="P42" s="18" t="str">
        <f t="shared" si="20"/>
        <v>HD</v>
      </c>
      <c r="Q42" s="37" t="s">
        <v>26</v>
      </c>
      <c r="R42" s="37" t="s">
        <v>112</v>
      </c>
      <c r="S42" s="68" t="s">
        <v>81</v>
      </c>
      <c r="T42" s="51"/>
      <c r="U42" s="51"/>
      <c r="V42" s="51"/>
      <c r="W42" s="22"/>
      <c r="X42" s="22"/>
      <c r="Y42" s="22"/>
      <c r="Z42" s="22"/>
      <c r="AA42" s="22"/>
      <c r="AB42" s="22"/>
      <c r="AC42" s="22"/>
      <c r="AD42" s="22"/>
      <c r="AE42" s="22"/>
    </row>
    <row r="43" spans="1:31">
      <c r="A43" s="44">
        <v>40</v>
      </c>
      <c r="B43" s="44" t="s">
        <v>27</v>
      </c>
      <c r="C43" s="21" t="str">
        <f t="shared" si="12"/>
        <v>Newport Harbor HS</v>
      </c>
      <c r="D43" s="26" t="str">
        <f t="shared" si="21"/>
        <v>Turquoise</v>
      </c>
      <c r="E43" s="26">
        <f t="shared" si="13"/>
        <v>19</v>
      </c>
      <c r="F43" s="26">
        <f t="shared" si="14"/>
        <v>20</v>
      </c>
      <c r="G43" s="26">
        <f t="shared" si="15"/>
        <v>21</v>
      </c>
      <c r="H43" s="15"/>
      <c r="I43" s="11" t="s">
        <v>18</v>
      </c>
      <c r="J43" s="21" t="str">
        <f t="shared" si="16"/>
        <v>Portsmouth Abbey</v>
      </c>
      <c r="K43" s="26" t="str">
        <f t="shared" si="22"/>
        <v>Pink</v>
      </c>
      <c r="L43" s="26">
        <f t="shared" si="17"/>
        <v>22</v>
      </c>
      <c r="M43" s="26">
        <f t="shared" si="18"/>
        <v>23</v>
      </c>
      <c r="N43" s="26">
        <f t="shared" si="19"/>
        <v>24</v>
      </c>
      <c r="O43" s="33"/>
      <c r="P43" s="18" t="str">
        <f t="shared" si="20"/>
        <v>LC</v>
      </c>
      <c r="Q43" s="37" t="s">
        <v>27</v>
      </c>
      <c r="R43" s="37" t="s">
        <v>113</v>
      </c>
      <c r="S43" s="68" t="s">
        <v>82</v>
      </c>
      <c r="T43" s="51"/>
      <c r="U43" s="51"/>
      <c r="V43" s="51"/>
      <c r="W43" s="22"/>
      <c r="X43" s="22"/>
      <c r="Y43" s="22"/>
      <c r="Z43" s="22"/>
      <c r="AA43" s="22"/>
      <c r="AB43" s="22"/>
      <c r="AC43" s="22"/>
      <c r="AD43" s="22"/>
      <c r="AE43" s="22"/>
    </row>
    <row r="44" spans="1:31">
      <c r="A44" s="44">
        <v>41</v>
      </c>
      <c r="B44" s="44" t="s">
        <v>26</v>
      </c>
      <c r="C44" s="21" t="str">
        <f t="shared" si="12"/>
        <v>Clear Falls HS</v>
      </c>
      <c r="D44" s="26" t="str">
        <f t="shared" si="21"/>
        <v>Red</v>
      </c>
      <c r="E44" s="26">
        <f t="shared" si="13"/>
        <v>1</v>
      </c>
      <c r="F44" s="26">
        <f t="shared" si="14"/>
        <v>2</v>
      </c>
      <c r="G44" s="26">
        <f t="shared" si="15"/>
        <v>3</v>
      </c>
      <c r="H44" s="15"/>
      <c r="I44" s="11" t="s">
        <v>21</v>
      </c>
      <c r="J44" s="21" t="str">
        <f t="shared" si="16"/>
        <v>Bainbridge Island HS</v>
      </c>
      <c r="K44" s="26" t="str">
        <f t="shared" si="22"/>
        <v>Green</v>
      </c>
      <c r="L44" s="26">
        <f t="shared" si="17"/>
        <v>4</v>
      </c>
      <c r="M44" s="26">
        <f t="shared" si="18"/>
        <v>5</v>
      </c>
      <c r="N44" s="26">
        <f t="shared" si="19"/>
        <v>6</v>
      </c>
      <c r="O44" s="33"/>
      <c r="P44" s="18" t="str">
        <f t="shared" si="20"/>
        <v>KF</v>
      </c>
      <c r="Q44" s="22"/>
      <c r="R44" s="22"/>
      <c r="S44" s="22"/>
      <c r="T44" s="22"/>
      <c r="U44" s="22"/>
      <c r="V44" s="22"/>
      <c r="W44" s="22"/>
      <c r="X44" s="22"/>
      <c r="Y44" s="22"/>
      <c r="Z44" s="22"/>
      <c r="AA44" s="22"/>
      <c r="AB44" s="22"/>
      <c r="AC44" s="22"/>
      <c r="AD44" s="22"/>
      <c r="AE44" s="22"/>
    </row>
    <row r="45" spans="1:31">
      <c r="A45" s="44">
        <v>42</v>
      </c>
      <c r="B45" s="44" t="s">
        <v>25</v>
      </c>
      <c r="C45" s="21" t="str">
        <f t="shared" si="12"/>
        <v>Severn School</v>
      </c>
      <c r="D45" s="26" t="str">
        <f t="shared" si="21"/>
        <v>Blue</v>
      </c>
      <c r="E45" s="26">
        <f t="shared" si="13"/>
        <v>7</v>
      </c>
      <c r="F45" s="26">
        <f t="shared" si="14"/>
        <v>8</v>
      </c>
      <c r="G45" s="26">
        <f t="shared" si="15"/>
        <v>9</v>
      </c>
      <c r="H45" s="15"/>
      <c r="I45" s="11" t="s">
        <v>20</v>
      </c>
      <c r="J45" s="21" t="str">
        <f t="shared" si="16"/>
        <v>Lake Forest HS</v>
      </c>
      <c r="K45" s="26" t="str">
        <f t="shared" si="22"/>
        <v>Yellow</v>
      </c>
      <c r="L45" s="26">
        <f t="shared" si="17"/>
        <v>10</v>
      </c>
      <c r="M45" s="26">
        <f t="shared" si="18"/>
        <v>11</v>
      </c>
      <c r="N45" s="26">
        <f t="shared" si="19"/>
        <v>12</v>
      </c>
      <c r="O45" s="33"/>
      <c r="P45" s="18" t="str">
        <f t="shared" si="20"/>
        <v>JE</v>
      </c>
      <c r="Q45" s="22"/>
      <c r="R45" s="22"/>
      <c r="S45" s="22"/>
      <c r="T45" s="22"/>
      <c r="U45" s="22"/>
      <c r="V45" s="22"/>
      <c r="W45" s="22"/>
      <c r="X45" s="22"/>
      <c r="Y45" s="22"/>
      <c r="Z45" s="22"/>
      <c r="AA45" s="22"/>
      <c r="AB45" s="22"/>
      <c r="AC45" s="22"/>
      <c r="AD45" s="22"/>
      <c r="AE45" s="22"/>
    </row>
    <row r="46" spans="1:31">
      <c r="A46" s="44">
        <v>43</v>
      </c>
      <c r="B46" s="44" t="s">
        <v>23</v>
      </c>
      <c r="C46" s="21" t="str">
        <f t="shared" si="12"/>
        <v>Point Loma HS</v>
      </c>
      <c r="D46" s="26" t="str">
        <f t="shared" si="21"/>
        <v>Orange</v>
      </c>
      <c r="E46" s="26">
        <f t="shared" si="13"/>
        <v>13</v>
      </c>
      <c r="F46" s="26">
        <f t="shared" si="14"/>
        <v>14</v>
      </c>
      <c r="G46" s="26">
        <f t="shared" si="15"/>
        <v>15</v>
      </c>
      <c r="H46" s="15"/>
      <c r="I46" s="11" t="s">
        <v>16</v>
      </c>
      <c r="J46" s="21" t="str">
        <f t="shared" si="16"/>
        <v>Antilles School</v>
      </c>
      <c r="K46" s="26" t="str">
        <f t="shared" si="22"/>
        <v>White</v>
      </c>
      <c r="L46" s="26">
        <f t="shared" si="17"/>
        <v>16</v>
      </c>
      <c r="M46" s="26">
        <f t="shared" si="18"/>
        <v>17</v>
      </c>
      <c r="N46" s="26">
        <f t="shared" si="19"/>
        <v>18</v>
      </c>
      <c r="O46" s="33"/>
      <c r="P46" s="18" t="str">
        <f t="shared" si="20"/>
        <v>HA</v>
      </c>
      <c r="Q46" s="22"/>
      <c r="R46" s="22"/>
      <c r="S46" s="22"/>
      <c r="T46" s="22"/>
      <c r="U46" s="22"/>
      <c r="V46" s="22"/>
      <c r="W46" s="22"/>
      <c r="X46" s="22"/>
      <c r="Y46" s="22"/>
      <c r="Z46" s="22"/>
      <c r="AA46" s="22"/>
      <c r="AB46" s="22"/>
      <c r="AC46" s="22"/>
      <c r="AD46" s="22"/>
      <c r="AE46" s="22"/>
    </row>
    <row r="47" spans="1:31">
      <c r="A47" s="44">
        <v>44</v>
      </c>
      <c r="B47" s="44" t="s">
        <v>22</v>
      </c>
      <c r="C47" s="21" t="str">
        <f t="shared" si="12"/>
        <v>St Thomas Aquinas HS</v>
      </c>
      <c r="D47" s="26" t="str">
        <f t="shared" si="21"/>
        <v>Turquoise</v>
      </c>
      <c r="E47" s="26">
        <f t="shared" si="13"/>
        <v>19</v>
      </c>
      <c r="F47" s="26">
        <f t="shared" si="14"/>
        <v>20</v>
      </c>
      <c r="G47" s="26">
        <f t="shared" si="15"/>
        <v>21</v>
      </c>
      <c r="H47" s="15"/>
      <c r="I47" s="11" t="s">
        <v>19</v>
      </c>
      <c r="J47" s="21" t="str">
        <f t="shared" si="16"/>
        <v>Broadneck HS</v>
      </c>
      <c r="K47" s="26" t="str">
        <f t="shared" si="22"/>
        <v>Pink</v>
      </c>
      <c r="L47" s="26">
        <f t="shared" si="17"/>
        <v>22</v>
      </c>
      <c r="M47" s="26">
        <f t="shared" si="18"/>
        <v>23</v>
      </c>
      <c r="N47" s="26">
        <f t="shared" si="19"/>
        <v>24</v>
      </c>
      <c r="O47" s="33"/>
      <c r="P47" s="18" t="str">
        <f t="shared" si="20"/>
        <v>GD</v>
      </c>
      <c r="Q47" s="22"/>
      <c r="R47" s="22"/>
      <c r="S47" s="22"/>
      <c r="T47" s="22"/>
      <c r="U47" s="22"/>
      <c r="V47" s="22"/>
      <c r="W47" s="22"/>
      <c r="X47" s="22"/>
      <c r="Y47" s="22"/>
      <c r="Z47" s="22"/>
      <c r="AA47" s="22"/>
      <c r="AB47" s="22"/>
      <c r="AC47" s="22"/>
      <c r="AD47" s="22"/>
      <c r="AE47" s="22"/>
    </row>
    <row r="48" spans="1:31">
      <c r="A48" s="44">
        <v>45</v>
      </c>
      <c r="B48" s="44" t="s">
        <v>27</v>
      </c>
      <c r="C48" s="21" t="str">
        <f t="shared" si="12"/>
        <v>Newport Harbor HS</v>
      </c>
      <c r="D48" s="26" t="str">
        <f t="shared" si="21"/>
        <v>Red</v>
      </c>
      <c r="E48" s="26">
        <f t="shared" si="13"/>
        <v>1</v>
      </c>
      <c r="F48" s="26">
        <f t="shared" si="14"/>
        <v>2</v>
      </c>
      <c r="G48" s="26">
        <f t="shared" si="15"/>
        <v>3</v>
      </c>
      <c r="H48" s="15"/>
      <c r="I48" s="11" t="s">
        <v>17</v>
      </c>
      <c r="J48" s="21" t="str">
        <f t="shared" si="16"/>
        <v>Corona del Mar HS</v>
      </c>
      <c r="K48" s="26" t="str">
        <f t="shared" si="22"/>
        <v>Green</v>
      </c>
      <c r="L48" s="26">
        <f t="shared" si="17"/>
        <v>4</v>
      </c>
      <c r="M48" s="26">
        <f t="shared" si="18"/>
        <v>5</v>
      </c>
      <c r="N48" s="26">
        <f t="shared" si="19"/>
        <v>6</v>
      </c>
      <c r="O48" s="33"/>
      <c r="P48" s="18" t="str">
        <f t="shared" si="20"/>
        <v>LB</v>
      </c>
      <c r="Q48" s="22"/>
      <c r="R48" s="22"/>
      <c r="S48" s="22"/>
      <c r="T48" s="22"/>
      <c r="U48" s="22"/>
      <c r="V48" s="22"/>
      <c r="W48" s="22"/>
      <c r="X48" s="22"/>
      <c r="Y48" s="22"/>
      <c r="Z48" s="22"/>
      <c r="AA48" s="22"/>
      <c r="AB48" s="22"/>
      <c r="AC48" s="22"/>
      <c r="AD48" s="22"/>
      <c r="AE48" s="22"/>
    </row>
    <row r="49" spans="1:31">
      <c r="A49" s="44">
        <v>46</v>
      </c>
      <c r="B49" s="44" t="s">
        <v>18</v>
      </c>
      <c r="C49" s="21" t="str">
        <f t="shared" si="12"/>
        <v>Portsmouth Abbey</v>
      </c>
      <c r="D49" s="26" t="str">
        <f t="shared" si="21"/>
        <v>Blue</v>
      </c>
      <c r="E49" s="26">
        <f t="shared" si="13"/>
        <v>7</v>
      </c>
      <c r="F49" s="26">
        <f t="shared" si="14"/>
        <v>8</v>
      </c>
      <c r="G49" s="26">
        <f t="shared" si="15"/>
        <v>9</v>
      </c>
      <c r="H49" s="15"/>
      <c r="I49" s="11" t="s">
        <v>26</v>
      </c>
      <c r="J49" s="21" t="str">
        <f t="shared" si="16"/>
        <v>Clear Falls HS</v>
      </c>
      <c r="K49" s="26" t="str">
        <f t="shared" si="22"/>
        <v>Yellow</v>
      </c>
      <c r="L49" s="26">
        <f t="shared" si="17"/>
        <v>10</v>
      </c>
      <c r="M49" s="26">
        <f t="shared" si="18"/>
        <v>11</v>
      </c>
      <c r="N49" s="26">
        <f t="shared" si="19"/>
        <v>12</v>
      </c>
      <c r="O49" s="33"/>
      <c r="P49" s="18" t="str">
        <f t="shared" si="20"/>
        <v>CK</v>
      </c>
      <c r="Q49" s="22"/>
      <c r="R49" s="22"/>
      <c r="S49" s="22"/>
      <c r="T49" s="22"/>
      <c r="U49" s="22"/>
      <c r="V49" s="22"/>
      <c r="W49" s="22"/>
      <c r="X49" s="22"/>
      <c r="Y49" s="22"/>
      <c r="Z49" s="22"/>
      <c r="AA49" s="22"/>
      <c r="AB49" s="22"/>
      <c r="AC49" s="22"/>
      <c r="AD49" s="22"/>
      <c r="AE49" s="22"/>
    </row>
    <row r="50" spans="1:31">
      <c r="A50" s="44">
        <v>47</v>
      </c>
      <c r="B50" s="44" t="s">
        <v>24</v>
      </c>
      <c r="C50" s="21" t="str">
        <f t="shared" si="12"/>
        <v>Cape Cod Academy</v>
      </c>
      <c r="D50" s="26" t="str">
        <f t="shared" si="21"/>
        <v>Orange</v>
      </c>
      <c r="E50" s="26">
        <f t="shared" si="13"/>
        <v>13</v>
      </c>
      <c r="F50" s="26">
        <f t="shared" si="14"/>
        <v>14</v>
      </c>
      <c r="G50" s="26">
        <f t="shared" si="15"/>
        <v>15</v>
      </c>
      <c r="H50" s="15"/>
      <c r="I50" s="11" t="s">
        <v>20</v>
      </c>
      <c r="J50" s="21" t="str">
        <f t="shared" si="16"/>
        <v>Lake Forest HS</v>
      </c>
      <c r="K50" s="26" t="str">
        <f t="shared" si="22"/>
        <v>White</v>
      </c>
      <c r="L50" s="26">
        <f t="shared" si="17"/>
        <v>16</v>
      </c>
      <c r="M50" s="26">
        <f t="shared" si="18"/>
        <v>17</v>
      </c>
      <c r="N50" s="26">
        <f t="shared" si="19"/>
        <v>18</v>
      </c>
      <c r="O50" s="33"/>
      <c r="P50" s="18" t="str">
        <f t="shared" si="20"/>
        <v>IE</v>
      </c>
      <c r="Q50" s="22"/>
      <c r="R50" s="22"/>
      <c r="S50" s="22"/>
      <c r="T50" s="22"/>
      <c r="U50" s="22"/>
      <c r="V50" s="22"/>
      <c r="W50" s="22"/>
      <c r="X50" s="22"/>
      <c r="Y50" s="22"/>
      <c r="Z50" s="22"/>
      <c r="AA50" s="22"/>
      <c r="AB50" s="22"/>
      <c r="AC50" s="22"/>
      <c r="AD50" s="22"/>
      <c r="AE50" s="22"/>
    </row>
    <row r="51" spans="1:31">
      <c r="A51" s="44">
        <v>48</v>
      </c>
      <c r="B51" s="44" t="s">
        <v>25</v>
      </c>
      <c r="C51" s="21" t="str">
        <f t="shared" si="12"/>
        <v>Severn School</v>
      </c>
      <c r="D51" s="26" t="str">
        <f t="shared" si="21"/>
        <v>Turquoise</v>
      </c>
      <c r="E51" s="26">
        <f t="shared" si="13"/>
        <v>19</v>
      </c>
      <c r="F51" s="26">
        <f t="shared" si="14"/>
        <v>20</v>
      </c>
      <c r="G51" s="26">
        <f t="shared" si="15"/>
        <v>21</v>
      </c>
      <c r="H51" s="15"/>
      <c r="I51" s="11" t="s">
        <v>21</v>
      </c>
      <c r="J51" s="21" t="str">
        <f t="shared" si="16"/>
        <v>Bainbridge Island HS</v>
      </c>
      <c r="K51" s="26" t="str">
        <f t="shared" si="22"/>
        <v>Pink</v>
      </c>
      <c r="L51" s="26">
        <f t="shared" si="17"/>
        <v>22</v>
      </c>
      <c r="M51" s="26">
        <f t="shared" si="18"/>
        <v>23</v>
      </c>
      <c r="N51" s="26">
        <f t="shared" si="19"/>
        <v>24</v>
      </c>
      <c r="O51" s="33"/>
      <c r="P51" s="18" t="str">
        <f t="shared" si="20"/>
        <v>JF</v>
      </c>
      <c r="Q51" s="22"/>
      <c r="R51" s="22"/>
      <c r="S51" s="22"/>
      <c r="T51" s="22"/>
      <c r="U51" s="22"/>
      <c r="V51" s="22"/>
      <c r="W51" s="22"/>
      <c r="X51" s="22"/>
      <c r="Y51" s="22"/>
      <c r="Z51" s="22"/>
      <c r="AA51" s="22"/>
      <c r="AB51" s="22"/>
      <c r="AC51" s="22"/>
      <c r="AD51" s="22"/>
      <c r="AE51" s="22"/>
    </row>
    <row r="52" spans="1:31">
      <c r="A52" s="44">
        <v>49</v>
      </c>
      <c r="B52" s="44" t="s">
        <v>27</v>
      </c>
      <c r="C52" s="21" t="str">
        <f t="shared" si="12"/>
        <v>Newport Harbor HS</v>
      </c>
      <c r="D52" s="26" t="str">
        <f t="shared" si="21"/>
        <v>Red</v>
      </c>
      <c r="E52" s="26">
        <f t="shared" si="13"/>
        <v>1</v>
      </c>
      <c r="F52" s="26">
        <f t="shared" si="14"/>
        <v>2</v>
      </c>
      <c r="G52" s="26">
        <f t="shared" si="15"/>
        <v>3</v>
      </c>
      <c r="H52" s="15"/>
      <c r="I52" s="11" t="s">
        <v>19</v>
      </c>
      <c r="J52" s="21" t="str">
        <f t="shared" si="16"/>
        <v>Broadneck HS</v>
      </c>
      <c r="K52" s="26" t="str">
        <f t="shared" si="22"/>
        <v>Green</v>
      </c>
      <c r="L52" s="26">
        <f t="shared" si="17"/>
        <v>4</v>
      </c>
      <c r="M52" s="26">
        <f t="shared" si="18"/>
        <v>5</v>
      </c>
      <c r="N52" s="26">
        <f t="shared" si="19"/>
        <v>6</v>
      </c>
      <c r="O52" s="33"/>
      <c r="P52" s="18" t="str">
        <f t="shared" si="20"/>
        <v>LD</v>
      </c>
      <c r="Q52" s="22"/>
      <c r="R52" s="22"/>
      <c r="S52" s="22"/>
      <c r="T52" s="22"/>
      <c r="U52" s="22"/>
      <c r="V52" s="22"/>
      <c r="W52" s="22"/>
      <c r="X52" s="22"/>
      <c r="Y52" s="22"/>
      <c r="Z52" s="22"/>
      <c r="AA52" s="22"/>
      <c r="AB52" s="22"/>
      <c r="AC52" s="22"/>
      <c r="AD52" s="22"/>
      <c r="AE52" s="22"/>
    </row>
    <row r="53" spans="1:31">
      <c r="A53" s="44">
        <v>50</v>
      </c>
      <c r="B53" s="44" t="s">
        <v>16</v>
      </c>
      <c r="C53" s="21" t="str">
        <f t="shared" si="12"/>
        <v>Antilles School</v>
      </c>
      <c r="D53" s="26" t="str">
        <f t="shared" si="21"/>
        <v>Blue</v>
      </c>
      <c r="E53" s="26">
        <f t="shared" si="13"/>
        <v>7</v>
      </c>
      <c r="F53" s="26">
        <f t="shared" si="14"/>
        <v>8</v>
      </c>
      <c r="G53" s="26">
        <f t="shared" si="15"/>
        <v>9</v>
      </c>
      <c r="H53" s="15"/>
      <c r="I53" s="11" t="s">
        <v>26</v>
      </c>
      <c r="J53" s="21" t="str">
        <f t="shared" si="16"/>
        <v>Clear Falls HS</v>
      </c>
      <c r="K53" s="26" t="str">
        <f t="shared" si="22"/>
        <v>Yellow</v>
      </c>
      <c r="L53" s="26">
        <f t="shared" si="17"/>
        <v>10</v>
      </c>
      <c r="M53" s="26">
        <f t="shared" si="18"/>
        <v>11</v>
      </c>
      <c r="N53" s="26">
        <f t="shared" si="19"/>
        <v>12</v>
      </c>
      <c r="O53" s="33"/>
      <c r="P53" s="18" t="str">
        <f t="shared" si="20"/>
        <v>AK</v>
      </c>
      <c r="Q53" s="22"/>
      <c r="R53" s="22"/>
      <c r="S53" s="22"/>
      <c r="T53" s="22"/>
      <c r="U53" s="22"/>
      <c r="V53" s="22"/>
      <c r="W53" s="22"/>
      <c r="X53" s="22"/>
      <c r="Y53" s="22"/>
      <c r="Z53" s="22"/>
      <c r="AA53" s="22"/>
      <c r="AB53" s="22"/>
      <c r="AC53" s="22"/>
      <c r="AD53" s="22"/>
      <c r="AE53" s="22"/>
    </row>
    <row r="54" spans="1:31">
      <c r="A54" s="44">
        <v>51</v>
      </c>
      <c r="B54" s="44" t="s">
        <v>23</v>
      </c>
      <c r="C54" s="21" t="str">
        <f t="shared" si="12"/>
        <v>Point Loma HS</v>
      </c>
      <c r="D54" s="26" t="str">
        <f t="shared" si="21"/>
        <v>Orange</v>
      </c>
      <c r="E54" s="26">
        <f t="shared" si="13"/>
        <v>13</v>
      </c>
      <c r="F54" s="26">
        <f t="shared" si="14"/>
        <v>14</v>
      </c>
      <c r="G54" s="26">
        <f t="shared" si="15"/>
        <v>15</v>
      </c>
      <c r="H54" s="15"/>
      <c r="I54" s="11" t="s">
        <v>18</v>
      </c>
      <c r="J54" s="21" t="str">
        <f t="shared" si="16"/>
        <v>Portsmouth Abbey</v>
      </c>
      <c r="K54" s="26" t="str">
        <f t="shared" si="22"/>
        <v>White</v>
      </c>
      <c r="L54" s="26">
        <f t="shared" si="17"/>
        <v>16</v>
      </c>
      <c r="M54" s="26">
        <f t="shared" si="18"/>
        <v>17</v>
      </c>
      <c r="N54" s="26">
        <f t="shared" si="19"/>
        <v>18</v>
      </c>
      <c r="O54" s="33"/>
      <c r="P54" s="18" t="str">
        <f t="shared" si="20"/>
        <v>HC</v>
      </c>
      <c r="Q54" s="22"/>
      <c r="R54" s="22"/>
      <c r="S54" s="22"/>
      <c r="T54" s="22"/>
      <c r="U54" s="22"/>
      <c r="V54" s="22"/>
      <c r="W54" s="22"/>
      <c r="X54" s="22"/>
      <c r="Y54" s="22"/>
      <c r="Z54" s="22"/>
      <c r="AA54" s="22"/>
      <c r="AB54" s="22"/>
      <c r="AC54" s="22"/>
      <c r="AD54" s="22"/>
      <c r="AE54" s="22"/>
    </row>
    <row r="55" spans="1:31">
      <c r="A55" s="44">
        <v>52</v>
      </c>
      <c r="B55" s="44" t="s">
        <v>17</v>
      </c>
      <c r="C55" s="21" t="str">
        <f t="shared" si="12"/>
        <v>Corona del Mar HS</v>
      </c>
      <c r="D55" s="26" t="str">
        <f t="shared" si="21"/>
        <v>Turquoise</v>
      </c>
      <c r="E55" s="26">
        <f t="shared" si="13"/>
        <v>19</v>
      </c>
      <c r="F55" s="26">
        <f t="shared" si="14"/>
        <v>20</v>
      </c>
      <c r="G55" s="26">
        <f t="shared" si="15"/>
        <v>21</v>
      </c>
      <c r="H55" s="15"/>
      <c r="I55" s="11" t="s">
        <v>22</v>
      </c>
      <c r="J55" s="21" t="str">
        <f t="shared" si="16"/>
        <v>St Thomas Aquinas HS</v>
      </c>
      <c r="K55" s="26" t="str">
        <f t="shared" si="22"/>
        <v>Pink</v>
      </c>
      <c r="L55" s="26">
        <f t="shared" si="17"/>
        <v>22</v>
      </c>
      <c r="M55" s="26">
        <f t="shared" si="18"/>
        <v>23</v>
      </c>
      <c r="N55" s="26">
        <f t="shared" si="19"/>
        <v>24</v>
      </c>
      <c r="O55" s="33"/>
      <c r="P55" s="18" t="str">
        <f t="shared" si="20"/>
        <v>BG</v>
      </c>
      <c r="Q55" s="22"/>
      <c r="R55" s="22"/>
      <c r="S55" s="22"/>
      <c r="T55" s="22"/>
      <c r="U55" s="22"/>
      <c r="V55" s="22"/>
      <c r="W55" s="22"/>
      <c r="X55" s="22"/>
      <c r="Y55" s="22"/>
      <c r="Z55" s="22"/>
      <c r="AA55" s="22"/>
      <c r="AB55" s="22"/>
      <c r="AC55" s="22"/>
      <c r="AD55" s="22"/>
      <c r="AE55" s="22"/>
    </row>
    <row r="56" spans="1:31">
      <c r="A56" s="44">
        <v>53</v>
      </c>
      <c r="B56" s="44" t="s">
        <v>21</v>
      </c>
      <c r="C56" s="21" t="str">
        <f t="shared" si="12"/>
        <v>Bainbridge Island HS</v>
      </c>
      <c r="D56" s="26" t="str">
        <f t="shared" si="21"/>
        <v>Red</v>
      </c>
      <c r="E56" s="26">
        <f t="shared" si="13"/>
        <v>1</v>
      </c>
      <c r="F56" s="26">
        <f t="shared" si="14"/>
        <v>2</v>
      </c>
      <c r="G56" s="26">
        <f t="shared" si="15"/>
        <v>3</v>
      </c>
      <c r="H56" s="15"/>
      <c r="I56" s="11" t="s">
        <v>24</v>
      </c>
      <c r="J56" s="21" t="str">
        <f t="shared" si="16"/>
        <v>Cape Cod Academy</v>
      </c>
      <c r="K56" s="26" t="str">
        <f t="shared" si="22"/>
        <v>Green</v>
      </c>
      <c r="L56" s="26">
        <f t="shared" si="17"/>
        <v>4</v>
      </c>
      <c r="M56" s="26">
        <f t="shared" si="18"/>
        <v>5</v>
      </c>
      <c r="N56" s="26">
        <f t="shared" si="19"/>
        <v>6</v>
      </c>
      <c r="O56" s="33"/>
      <c r="P56" s="18" t="str">
        <f t="shared" si="20"/>
        <v>FI</v>
      </c>
      <c r="Q56" s="22"/>
      <c r="R56" s="22"/>
      <c r="S56" s="22"/>
      <c r="T56" s="22"/>
      <c r="U56" s="22"/>
      <c r="V56" s="22"/>
      <c r="W56" s="22"/>
      <c r="X56" s="22"/>
      <c r="Y56" s="22"/>
      <c r="Z56" s="22"/>
      <c r="AA56" s="22"/>
      <c r="AB56" s="22"/>
      <c r="AC56" s="22"/>
      <c r="AD56" s="22"/>
      <c r="AE56" s="22"/>
    </row>
    <row r="57" spans="1:31">
      <c r="A57" s="44">
        <v>54</v>
      </c>
      <c r="B57" s="44" t="s">
        <v>27</v>
      </c>
      <c r="C57" s="21" t="str">
        <f t="shared" si="12"/>
        <v>Newport Harbor HS</v>
      </c>
      <c r="D57" s="26" t="str">
        <f t="shared" si="21"/>
        <v>Blue</v>
      </c>
      <c r="E57" s="26">
        <f t="shared" si="13"/>
        <v>7</v>
      </c>
      <c r="F57" s="26">
        <f t="shared" si="14"/>
        <v>8</v>
      </c>
      <c r="G57" s="26">
        <f t="shared" si="15"/>
        <v>9</v>
      </c>
      <c r="H57" s="15"/>
      <c r="I57" s="11" t="s">
        <v>20</v>
      </c>
      <c r="J57" s="21" t="str">
        <f t="shared" si="16"/>
        <v>Lake Forest HS</v>
      </c>
      <c r="K57" s="26" t="str">
        <f t="shared" si="22"/>
        <v>Yellow</v>
      </c>
      <c r="L57" s="26">
        <f t="shared" si="17"/>
        <v>10</v>
      </c>
      <c r="M57" s="26">
        <f t="shared" si="18"/>
        <v>11</v>
      </c>
      <c r="N57" s="26">
        <f t="shared" si="19"/>
        <v>12</v>
      </c>
      <c r="O57" s="33"/>
      <c r="P57" s="18" t="str">
        <f t="shared" si="20"/>
        <v>LE</v>
      </c>
      <c r="Q57" s="22"/>
      <c r="R57" s="22"/>
      <c r="S57" s="22"/>
      <c r="T57" s="22"/>
      <c r="U57" s="22"/>
      <c r="V57" s="22"/>
      <c r="W57" s="22"/>
      <c r="X57" s="22"/>
      <c r="Y57" s="22"/>
      <c r="Z57" s="22"/>
      <c r="AA57" s="22"/>
      <c r="AB57" s="22"/>
      <c r="AC57" s="22"/>
      <c r="AD57" s="22"/>
      <c r="AE57" s="22"/>
    </row>
    <row r="58" spans="1:31">
      <c r="A58" s="44">
        <v>55</v>
      </c>
      <c r="B58" s="44" t="s">
        <v>16</v>
      </c>
      <c r="C58" s="21" t="str">
        <f t="shared" si="12"/>
        <v>Antilles School</v>
      </c>
      <c r="D58" s="26" t="str">
        <f t="shared" si="21"/>
        <v>Orange</v>
      </c>
      <c r="E58" s="26">
        <f t="shared" si="13"/>
        <v>13</v>
      </c>
      <c r="F58" s="26">
        <f t="shared" si="14"/>
        <v>14</v>
      </c>
      <c r="G58" s="26">
        <f t="shared" si="15"/>
        <v>15</v>
      </c>
      <c r="H58" s="15"/>
      <c r="I58" s="11" t="s">
        <v>25</v>
      </c>
      <c r="J58" s="21" t="str">
        <f t="shared" si="16"/>
        <v>Severn School</v>
      </c>
      <c r="K58" s="26" t="str">
        <f t="shared" si="22"/>
        <v>White</v>
      </c>
      <c r="L58" s="26">
        <f t="shared" si="17"/>
        <v>16</v>
      </c>
      <c r="M58" s="26">
        <f t="shared" si="18"/>
        <v>17</v>
      </c>
      <c r="N58" s="26">
        <f t="shared" si="19"/>
        <v>18</v>
      </c>
      <c r="O58" s="33"/>
      <c r="P58" s="18" t="str">
        <f t="shared" si="20"/>
        <v>AJ</v>
      </c>
      <c r="Q58" s="22"/>
      <c r="R58" s="22"/>
      <c r="S58" s="22"/>
      <c r="T58" s="22"/>
      <c r="U58" s="22"/>
      <c r="V58" s="22"/>
      <c r="W58" s="22"/>
      <c r="X58" s="22"/>
      <c r="Y58" s="22"/>
      <c r="Z58" s="22"/>
      <c r="AA58" s="22"/>
      <c r="AB58" s="22"/>
      <c r="AC58" s="22"/>
      <c r="AD58" s="22"/>
      <c r="AE58" s="22"/>
    </row>
    <row r="59" spans="1:31">
      <c r="A59" s="44">
        <v>56</v>
      </c>
      <c r="B59" s="44" t="s">
        <v>19</v>
      </c>
      <c r="C59" s="21" t="str">
        <f t="shared" si="12"/>
        <v>Broadneck HS</v>
      </c>
      <c r="D59" s="26" t="str">
        <f t="shared" si="21"/>
        <v>Turquoise</v>
      </c>
      <c r="E59" s="26">
        <f t="shared" si="13"/>
        <v>19</v>
      </c>
      <c r="F59" s="26">
        <f t="shared" si="14"/>
        <v>20</v>
      </c>
      <c r="G59" s="26">
        <f t="shared" si="15"/>
        <v>21</v>
      </c>
      <c r="H59" s="15"/>
      <c r="I59" s="11" t="s">
        <v>26</v>
      </c>
      <c r="J59" s="21" t="str">
        <f t="shared" si="16"/>
        <v>Clear Falls HS</v>
      </c>
      <c r="K59" s="26" t="str">
        <f t="shared" si="22"/>
        <v>Pink</v>
      </c>
      <c r="L59" s="26">
        <f t="shared" si="17"/>
        <v>22</v>
      </c>
      <c r="M59" s="26">
        <f t="shared" si="18"/>
        <v>23</v>
      </c>
      <c r="N59" s="26">
        <f t="shared" si="19"/>
        <v>24</v>
      </c>
      <c r="O59" s="33"/>
      <c r="P59" s="18" t="str">
        <f t="shared" si="20"/>
        <v>DK</v>
      </c>
      <c r="Q59" s="22"/>
      <c r="R59" s="22"/>
      <c r="S59" s="22"/>
      <c r="T59" s="22"/>
      <c r="U59" s="22"/>
      <c r="V59" s="22"/>
      <c r="W59" s="22"/>
      <c r="X59" s="22"/>
      <c r="Y59" s="22"/>
      <c r="Z59" s="22"/>
      <c r="AA59" s="22"/>
      <c r="AB59" s="22"/>
      <c r="AC59" s="22"/>
      <c r="AD59" s="22"/>
      <c r="AE59" s="22"/>
    </row>
    <row r="60" spans="1:31">
      <c r="A60" s="44">
        <v>57</v>
      </c>
      <c r="B60" s="44" t="s">
        <v>21</v>
      </c>
      <c r="C60" s="21" t="str">
        <f t="shared" si="12"/>
        <v>Bainbridge Island HS</v>
      </c>
      <c r="D60" s="26" t="str">
        <f t="shared" si="21"/>
        <v>Red</v>
      </c>
      <c r="E60" s="26">
        <f t="shared" si="13"/>
        <v>1</v>
      </c>
      <c r="F60" s="26">
        <f t="shared" si="14"/>
        <v>2</v>
      </c>
      <c r="G60" s="26">
        <f t="shared" si="15"/>
        <v>3</v>
      </c>
      <c r="H60" s="15"/>
      <c r="I60" s="11" t="s">
        <v>22</v>
      </c>
      <c r="J60" s="21" t="str">
        <f t="shared" si="16"/>
        <v>St Thomas Aquinas HS</v>
      </c>
      <c r="K60" s="26" t="str">
        <f t="shared" si="22"/>
        <v>Green</v>
      </c>
      <c r="L60" s="26">
        <f t="shared" si="17"/>
        <v>4</v>
      </c>
      <c r="M60" s="26">
        <f t="shared" si="18"/>
        <v>5</v>
      </c>
      <c r="N60" s="26">
        <f t="shared" si="19"/>
        <v>6</v>
      </c>
      <c r="O60" s="33"/>
      <c r="P60" s="18" t="str">
        <f t="shared" si="20"/>
        <v>FG</v>
      </c>
      <c r="Q60" s="22"/>
      <c r="R60" s="22"/>
      <c r="S60" s="22"/>
      <c r="T60" s="22"/>
      <c r="U60" s="22"/>
      <c r="V60" s="22"/>
      <c r="W60" s="22"/>
      <c r="X60" s="22"/>
      <c r="Y60" s="22"/>
      <c r="Z60" s="22"/>
      <c r="AA60" s="22"/>
      <c r="AB60" s="22"/>
      <c r="AC60" s="22"/>
      <c r="AD60" s="22"/>
      <c r="AE60" s="22"/>
    </row>
    <row r="61" spans="1:31">
      <c r="A61" s="44">
        <v>58</v>
      </c>
      <c r="B61" s="44" t="s">
        <v>20</v>
      </c>
      <c r="C61" s="21" t="str">
        <f t="shared" si="12"/>
        <v>Lake Forest HS</v>
      </c>
      <c r="D61" s="26" t="str">
        <f t="shared" si="21"/>
        <v>Blue</v>
      </c>
      <c r="E61" s="26">
        <f t="shared" si="13"/>
        <v>7</v>
      </c>
      <c r="F61" s="26">
        <f t="shared" si="14"/>
        <v>8</v>
      </c>
      <c r="G61" s="26">
        <f t="shared" si="15"/>
        <v>9</v>
      </c>
      <c r="H61" s="15"/>
      <c r="I61" s="11" t="s">
        <v>23</v>
      </c>
      <c r="J61" s="21" t="str">
        <f t="shared" si="16"/>
        <v>Point Loma HS</v>
      </c>
      <c r="K61" s="26" t="str">
        <f t="shared" si="22"/>
        <v>Yellow</v>
      </c>
      <c r="L61" s="26">
        <f t="shared" si="17"/>
        <v>10</v>
      </c>
      <c r="M61" s="26">
        <f t="shared" si="18"/>
        <v>11</v>
      </c>
      <c r="N61" s="26">
        <f t="shared" si="19"/>
        <v>12</v>
      </c>
      <c r="O61" s="33"/>
      <c r="P61" s="18" t="str">
        <f t="shared" si="20"/>
        <v>EH</v>
      </c>
      <c r="Q61" s="22"/>
      <c r="R61" s="22"/>
      <c r="S61" s="22"/>
      <c r="T61" s="22"/>
      <c r="U61" s="22"/>
      <c r="V61" s="22"/>
      <c r="W61" s="22"/>
      <c r="X61" s="22"/>
      <c r="Y61" s="22"/>
      <c r="Z61" s="22"/>
      <c r="AA61" s="22"/>
      <c r="AB61" s="22"/>
      <c r="AC61" s="22"/>
      <c r="AD61" s="22"/>
      <c r="AE61" s="22"/>
    </row>
    <row r="62" spans="1:31">
      <c r="A62" s="44">
        <v>59</v>
      </c>
      <c r="B62" s="44" t="s">
        <v>18</v>
      </c>
      <c r="C62" s="21" t="str">
        <f t="shared" si="12"/>
        <v>Portsmouth Abbey</v>
      </c>
      <c r="D62" s="26" t="str">
        <f t="shared" si="21"/>
        <v>Orange</v>
      </c>
      <c r="E62" s="26">
        <f t="shared" si="13"/>
        <v>13</v>
      </c>
      <c r="F62" s="26">
        <f t="shared" si="14"/>
        <v>14</v>
      </c>
      <c r="G62" s="26">
        <f t="shared" si="15"/>
        <v>15</v>
      </c>
      <c r="H62" s="15"/>
      <c r="I62" s="11" t="s">
        <v>24</v>
      </c>
      <c r="J62" s="21" t="str">
        <f t="shared" si="16"/>
        <v>Cape Cod Academy</v>
      </c>
      <c r="K62" s="26" t="str">
        <f t="shared" si="22"/>
        <v>White</v>
      </c>
      <c r="L62" s="26">
        <f t="shared" si="17"/>
        <v>16</v>
      </c>
      <c r="M62" s="26">
        <f t="shared" si="18"/>
        <v>17</v>
      </c>
      <c r="N62" s="26">
        <f t="shared" si="19"/>
        <v>18</v>
      </c>
      <c r="O62" s="33"/>
      <c r="P62" s="18" t="str">
        <f t="shared" si="20"/>
        <v>CI</v>
      </c>
      <c r="Q62" s="22"/>
      <c r="R62" s="22"/>
      <c r="S62" s="22"/>
      <c r="T62" s="22"/>
      <c r="U62" s="22"/>
      <c r="V62" s="22"/>
      <c r="W62" s="22"/>
      <c r="X62" s="22"/>
      <c r="Y62" s="22"/>
      <c r="Z62" s="22"/>
      <c r="AA62" s="22"/>
      <c r="AB62" s="22"/>
      <c r="AC62" s="22"/>
      <c r="AD62" s="22"/>
      <c r="AE62" s="22"/>
    </row>
    <row r="63" spans="1:31">
      <c r="A63" s="44">
        <v>60</v>
      </c>
      <c r="B63" s="44" t="s">
        <v>17</v>
      </c>
      <c r="C63" s="21" t="str">
        <f t="shared" si="12"/>
        <v>Corona del Mar HS</v>
      </c>
      <c r="D63" s="26" t="str">
        <f t="shared" si="21"/>
        <v>Turquoise</v>
      </c>
      <c r="E63" s="26">
        <f t="shared" si="13"/>
        <v>19</v>
      </c>
      <c r="F63" s="26">
        <f t="shared" si="14"/>
        <v>20</v>
      </c>
      <c r="G63" s="26">
        <f t="shared" si="15"/>
        <v>21</v>
      </c>
      <c r="H63" s="15"/>
      <c r="I63" s="11" t="s">
        <v>25</v>
      </c>
      <c r="J63" s="21" t="str">
        <f t="shared" si="16"/>
        <v>Severn School</v>
      </c>
      <c r="K63" s="26" t="str">
        <f t="shared" si="22"/>
        <v>Pink</v>
      </c>
      <c r="L63" s="26">
        <f t="shared" si="17"/>
        <v>22</v>
      </c>
      <c r="M63" s="26">
        <f t="shared" si="18"/>
        <v>23</v>
      </c>
      <c r="N63" s="26">
        <f t="shared" si="19"/>
        <v>24</v>
      </c>
      <c r="O63" s="33"/>
      <c r="P63" s="18" t="str">
        <f t="shared" si="20"/>
        <v>BJ</v>
      </c>
      <c r="Q63" s="22"/>
      <c r="R63" s="22"/>
      <c r="S63" s="22"/>
      <c r="T63" s="22"/>
      <c r="U63" s="22"/>
      <c r="V63" s="22"/>
      <c r="W63" s="22"/>
      <c r="X63" s="22"/>
      <c r="Y63" s="22"/>
      <c r="Z63" s="22"/>
      <c r="AA63" s="22"/>
      <c r="AB63" s="22"/>
      <c r="AC63" s="22"/>
      <c r="AD63" s="22"/>
      <c r="AE63" s="22"/>
    </row>
    <row r="64" spans="1:31">
      <c r="A64" s="44">
        <v>61</v>
      </c>
      <c r="B64" s="44" t="s">
        <v>16</v>
      </c>
      <c r="C64" s="21" t="str">
        <f t="shared" si="12"/>
        <v>Antilles School</v>
      </c>
      <c r="D64" s="26" t="str">
        <f t="shared" si="21"/>
        <v>Red</v>
      </c>
      <c r="E64" s="26">
        <f t="shared" si="13"/>
        <v>1</v>
      </c>
      <c r="F64" s="26">
        <f t="shared" si="14"/>
        <v>2</v>
      </c>
      <c r="G64" s="26">
        <f t="shared" si="15"/>
        <v>3</v>
      </c>
      <c r="H64" s="15"/>
      <c r="I64" s="11" t="s">
        <v>27</v>
      </c>
      <c r="J64" s="21" t="str">
        <f t="shared" si="16"/>
        <v>Newport Harbor HS</v>
      </c>
      <c r="K64" s="26" t="str">
        <f t="shared" si="22"/>
        <v>Green</v>
      </c>
      <c r="L64" s="26">
        <f t="shared" si="17"/>
        <v>4</v>
      </c>
      <c r="M64" s="26">
        <f t="shared" si="18"/>
        <v>5</v>
      </c>
      <c r="N64" s="26">
        <f t="shared" si="19"/>
        <v>6</v>
      </c>
      <c r="O64" s="33"/>
      <c r="P64" s="18" t="str">
        <f t="shared" si="20"/>
        <v>AL</v>
      </c>
      <c r="Q64" s="22"/>
      <c r="R64" s="22"/>
      <c r="S64" s="22"/>
      <c r="T64" s="22"/>
      <c r="U64" s="22"/>
      <c r="V64" s="22"/>
      <c r="W64" s="22"/>
      <c r="X64" s="22"/>
      <c r="Y64" s="22"/>
      <c r="Z64" s="22"/>
      <c r="AA64" s="22"/>
      <c r="AB64" s="22"/>
      <c r="AC64" s="22"/>
      <c r="AD64" s="22"/>
      <c r="AE64" s="22"/>
    </row>
    <row r="65" spans="1:31">
      <c r="A65" s="44">
        <v>62</v>
      </c>
      <c r="B65" s="44" t="s">
        <v>21</v>
      </c>
      <c r="C65" s="21" t="str">
        <f t="shared" si="12"/>
        <v>Bainbridge Island HS</v>
      </c>
      <c r="D65" s="26" t="str">
        <f t="shared" si="21"/>
        <v>Blue</v>
      </c>
      <c r="E65" s="26">
        <f t="shared" si="13"/>
        <v>7</v>
      </c>
      <c r="F65" s="26">
        <f t="shared" si="14"/>
        <v>8</v>
      </c>
      <c r="G65" s="26">
        <f t="shared" si="15"/>
        <v>9</v>
      </c>
      <c r="H65" s="15"/>
      <c r="I65" s="11" t="s">
        <v>23</v>
      </c>
      <c r="J65" s="21" t="str">
        <f t="shared" si="16"/>
        <v>Point Loma HS</v>
      </c>
      <c r="K65" s="26" t="str">
        <f t="shared" si="22"/>
        <v>Yellow</v>
      </c>
      <c r="L65" s="26">
        <f t="shared" si="17"/>
        <v>10</v>
      </c>
      <c r="M65" s="26">
        <f t="shared" si="18"/>
        <v>11</v>
      </c>
      <c r="N65" s="26">
        <f t="shared" si="19"/>
        <v>12</v>
      </c>
      <c r="O65" s="33"/>
      <c r="P65" s="18" t="str">
        <f t="shared" si="20"/>
        <v>FH</v>
      </c>
      <c r="Q65" s="22"/>
      <c r="R65" s="22"/>
      <c r="S65" s="22"/>
      <c r="T65" s="22"/>
      <c r="U65" s="22"/>
      <c r="V65" s="22"/>
      <c r="W65" s="22"/>
      <c r="X65" s="22"/>
      <c r="Y65" s="22"/>
      <c r="Z65" s="22"/>
      <c r="AA65" s="22"/>
      <c r="AB65" s="22"/>
      <c r="AC65" s="22"/>
      <c r="AD65" s="22"/>
      <c r="AE65" s="22"/>
    </row>
    <row r="66" spans="1:31">
      <c r="A66" s="44">
        <v>63</v>
      </c>
      <c r="B66" s="44" t="s">
        <v>20</v>
      </c>
      <c r="C66" s="21" t="str">
        <f t="shared" si="12"/>
        <v>Lake Forest HS</v>
      </c>
      <c r="D66" s="26" t="str">
        <f t="shared" si="21"/>
        <v>Orange</v>
      </c>
      <c r="E66" s="26">
        <f t="shared" si="13"/>
        <v>13</v>
      </c>
      <c r="F66" s="26">
        <f t="shared" si="14"/>
        <v>14</v>
      </c>
      <c r="G66" s="26">
        <f t="shared" si="15"/>
        <v>15</v>
      </c>
      <c r="H66" s="15"/>
      <c r="I66" s="11" t="s">
        <v>22</v>
      </c>
      <c r="J66" s="21" t="str">
        <f t="shared" si="16"/>
        <v>St Thomas Aquinas HS</v>
      </c>
      <c r="K66" s="26" t="str">
        <f t="shared" si="22"/>
        <v>White</v>
      </c>
      <c r="L66" s="26">
        <f t="shared" si="17"/>
        <v>16</v>
      </c>
      <c r="M66" s="26">
        <f t="shared" si="18"/>
        <v>17</v>
      </c>
      <c r="N66" s="26">
        <f t="shared" si="19"/>
        <v>18</v>
      </c>
      <c r="O66" s="33"/>
      <c r="P66" s="18" t="str">
        <f t="shared" si="20"/>
        <v>EG</v>
      </c>
      <c r="Q66" s="22"/>
      <c r="R66" s="22"/>
      <c r="S66" s="22"/>
      <c r="T66" s="22"/>
      <c r="U66" s="22"/>
      <c r="V66" s="22"/>
      <c r="W66" s="22"/>
      <c r="X66" s="22"/>
      <c r="Y66" s="22"/>
      <c r="Z66" s="22"/>
      <c r="AA66" s="22"/>
      <c r="AB66" s="22"/>
      <c r="AC66" s="22"/>
      <c r="AD66" s="22"/>
      <c r="AE66" s="22"/>
    </row>
    <row r="67" spans="1:31">
      <c r="A67" s="44">
        <v>64</v>
      </c>
      <c r="B67" s="44" t="s">
        <v>24</v>
      </c>
      <c r="C67" s="21" t="str">
        <f t="shared" si="12"/>
        <v>Cape Cod Academy</v>
      </c>
      <c r="D67" s="26" t="str">
        <f t="shared" si="21"/>
        <v>Turquoise</v>
      </c>
      <c r="E67" s="26">
        <f t="shared" si="13"/>
        <v>19</v>
      </c>
      <c r="F67" s="26">
        <f t="shared" si="14"/>
        <v>20</v>
      </c>
      <c r="G67" s="26">
        <f t="shared" si="15"/>
        <v>21</v>
      </c>
      <c r="H67" s="15"/>
      <c r="I67" s="11" t="s">
        <v>19</v>
      </c>
      <c r="J67" s="21" t="str">
        <f t="shared" si="16"/>
        <v>Broadneck HS</v>
      </c>
      <c r="K67" s="26" t="str">
        <f t="shared" si="22"/>
        <v>Pink</v>
      </c>
      <c r="L67" s="26">
        <f t="shared" si="17"/>
        <v>22</v>
      </c>
      <c r="M67" s="26">
        <f t="shared" si="18"/>
        <v>23</v>
      </c>
      <c r="N67" s="26">
        <f t="shared" si="19"/>
        <v>24</v>
      </c>
      <c r="O67" s="33"/>
      <c r="P67" s="18" t="str">
        <f t="shared" si="20"/>
        <v>ID</v>
      </c>
      <c r="Q67" s="22"/>
      <c r="R67" s="22"/>
      <c r="S67" s="22"/>
      <c r="T67" s="22"/>
      <c r="U67" s="22"/>
      <c r="V67" s="22"/>
      <c r="W67" s="22"/>
      <c r="X67" s="22"/>
      <c r="Y67" s="22"/>
      <c r="Z67" s="22"/>
      <c r="AA67" s="22"/>
      <c r="AB67" s="22"/>
      <c r="AC67" s="22"/>
      <c r="AD67" s="22"/>
      <c r="AE67" s="22"/>
    </row>
    <row r="68" spans="1:31">
      <c r="A68" s="44">
        <v>65</v>
      </c>
      <c r="B68" s="44" t="s">
        <v>17</v>
      </c>
      <c r="C68" s="21" t="str">
        <f t="shared" ref="C68:C99" si="23">IF((LEN(INDEX($R$4:$R$15,MATCH(B68,$Q$4:$Q$15,0)))=0),"",INDEX($R$4:$R$15,MATCH(B68,$Q$4:$Q$15,0)))</f>
        <v>Corona del Mar HS</v>
      </c>
      <c r="D68" s="26" t="str">
        <f t="shared" si="21"/>
        <v>Red</v>
      </c>
      <c r="E68" s="26">
        <f t="shared" si="13"/>
        <v>1</v>
      </c>
      <c r="F68" s="26">
        <f t="shared" si="14"/>
        <v>2</v>
      </c>
      <c r="G68" s="26">
        <f t="shared" si="15"/>
        <v>3</v>
      </c>
      <c r="H68" s="15"/>
      <c r="I68" s="11" t="s">
        <v>26</v>
      </c>
      <c r="J68" s="21" t="str">
        <f t="shared" ref="J68:J99" si="24">IF((LEN(INDEX($R$4:$R$15,MATCH(I68,$Q$4:$Q$15,0)))=0),"",INDEX($R$4:$R$15,MATCH(I68,$Q$4:$Q$15,0)))</f>
        <v>Clear Falls HS</v>
      </c>
      <c r="K68" s="26" t="str">
        <f t="shared" si="22"/>
        <v>Green</v>
      </c>
      <c r="L68" s="26">
        <f t="shared" si="17"/>
        <v>4</v>
      </c>
      <c r="M68" s="26">
        <f t="shared" si="18"/>
        <v>5</v>
      </c>
      <c r="N68" s="26">
        <f t="shared" si="19"/>
        <v>6</v>
      </c>
      <c r="O68" s="33"/>
      <c r="P68" s="18" t="str">
        <f t="shared" si="20"/>
        <v>BK</v>
      </c>
      <c r="Q68" s="22"/>
      <c r="R68" s="22"/>
      <c r="S68" s="22"/>
      <c r="T68" s="22"/>
      <c r="U68" s="22"/>
      <c r="V68" s="22"/>
      <c r="W68" s="22"/>
      <c r="X68" s="22"/>
      <c r="Y68" s="22"/>
      <c r="Z68" s="22"/>
      <c r="AA68" s="22"/>
      <c r="AB68" s="22"/>
      <c r="AC68" s="22"/>
      <c r="AD68" s="22"/>
      <c r="AE68" s="22"/>
    </row>
    <row r="69" spans="1:31">
      <c r="A69" s="44">
        <v>66</v>
      </c>
      <c r="B69" s="44" t="s">
        <v>18</v>
      </c>
      <c r="C69" s="21" t="str">
        <f t="shared" si="23"/>
        <v>Portsmouth Abbey</v>
      </c>
      <c r="D69" s="26" t="str">
        <f t="shared" si="21"/>
        <v>Blue</v>
      </c>
      <c r="E69" s="26">
        <f t="shared" si="13"/>
        <v>7</v>
      </c>
      <c r="F69" s="26">
        <f t="shared" si="14"/>
        <v>8</v>
      </c>
      <c r="G69" s="26">
        <f t="shared" si="15"/>
        <v>9</v>
      </c>
      <c r="H69" s="15"/>
      <c r="I69" s="11" t="s">
        <v>25</v>
      </c>
      <c r="J69" s="21" t="str">
        <f t="shared" si="24"/>
        <v>Severn School</v>
      </c>
      <c r="K69" s="26" t="str">
        <f t="shared" si="22"/>
        <v>Yellow</v>
      </c>
      <c r="L69" s="26">
        <f t="shared" si="17"/>
        <v>10</v>
      </c>
      <c r="M69" s="26">
        <f t="shared" si="18"/>
        <v>11</v>
      </c>
      <c r="N69" s="26">
        <f t="shared" si="19"/>
        <v>12</v>
      </c>
      <c r="O69" s="33"/>
      <c r="P69" s="18" t="str">
        <f t="shared" si="20"/>
        <v>CJ</v>
      </c>
      <c r="Q69" s="22"/>
      <c r="R69" s="22"/>
      <c r="S69" s="22"/>
      <c r="T69" s="22"/>
      <c r="U69" s="22"/>
      <c r="V69" s="22"/>
      <c r="W69" s="22"/>
      <c r="X69" s="22"/>
      <c r="Y69" s="22"/>
      <c r="Z69" s="22"/>
      <c r="AA69" s="22"/>
      <c r="AB69" s="22"/>
      <c r="AC69" s="22"/>
      <c r="AD69" s="22"/>
      <c r="AE69" s="22"/>
    </row>
    <row r="70" spans="1:31">
      <c r="A70" s="28"/>
      <c r="B70" s="28"/>
      <c r="C70" s="28"/>
      <c r="D70" s="28"/>
      <c r="E70" s="28"/>
      <c r="F70" s="28"/>
      <c r="G70" s="28"/>
      <c r="H70" s="28"/>
      <c r="I70" s="28"/>
      <c r="J70" s="28"/>
      <c r="K70" s="28"/>
      <c r="L70" s="28"/>
      <c r="M70" s="28"/>
      <c r="N70" s="28"/>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3"/>
      <c r="B72" s="23"/>
      <c r="C72" s="23"/>
      <c r="D72" s="23"/>
      <c r="E72" s="23"/>
      <c r="F72" s="23"/>
      <c r="G72" s="23"/>
      <c r="H72" s="23"/>
      <c r="I72" s="23"/>
      <c r="J72" s="23"/>
      <c r="K72" s="23"/>
      <c r="L72" s="23"/>
      <c r="M72" s="23"/>
      <c r="N72" s="23"/>
      <c r="O72" s="22"/>
      <c r="P72" s="22"/>
      <c r="Q72" s="22"/>
      <c r="R72" s="22"/>
      <c r="S72" s="22"/>
      <c r="T72" s="22"/>
      <c r="U72" s="22"/>
      <c r="V72" s="22"/>
      <c r="W72" s="22"/>
      <c r="X72" s="22"/>
      <c r="Y72" s="22"/>
      <c r="Z72" s="22"/>
      <c r="AA72" s="22"/>
      <c r="AB72" s="22"/>
      <c r="AC72" s="22"/>
      <c r="AD72" s="22"/>
      <c r="AE72" s="22"/>
    </row>
    <row r="73" spans="1:31" ht="15.75" customHeight="1">
      <c r="A73" s="69" t="str">
        <f>CONCATENATE(A2," Tie Breakers")</f>
        <v>Qualifying Round Robin Tie Breakers</v>
      </c>
      <c r="B73" s="70"/>
      <c r="C73" s="71"/>
      <c r="D73" s="71"/>
      <c r="E73" s="71"/>
      <c r="F73" s="71"/>
      <c r="G73" s="71"/>
      <c r="H73" s="49"/>
      <c r="I73" s="5"/>
      <c r="J73" s="49"/>
      <c r="K73" s="49"/>
      <c r="L73" s="49"/>
      <c r="M73" s="49"/>
      <c r="N73" s="49"/>
      <c r="O73" s="33"/>
      <c r="P73" s="22"/>
      <c r="Q73" s="22"/>
      <c r="R73" s="22"/>
      <c r="S73" s="22"/>
      <c r="T73" s="22"/>
      <c r="U73" s="22"/>
      <c r="V73" s="22"/>
      <c r="W73" s="22"/>
      <c r="X73" s="22"/>
      <c r="Y73" s="22"/>
      <c r="Z73" s="22"/>
      <c r="AA73" s="22"/>
      <c r="AB73" s="22"/>
      <c r="AC73" s="22"/>
      <c r="AD73" s="22"/>
      <c r="AE73" s="22"/>
    </row>
    <row r="74" spans="1:31">
      <c r="A74" s="14" t="s">
        <v>57</v>
      </c>
      <c r="B74" s="26"/>
      <c r="C74" s="14" t="s">
        <v>63</v>
      </c>
      <c r="D74" s="14" t="s">
        <v>66</v>
      </c>
      <c r="E74" s="64" t="s">
        <v>67</v>
      </c>
      <c r="F74" s="65"/>
      <c r="G74" s="66"/>
      <c r="H74" s="14" t="s">
        <v>68</v>
      </c>
      <c r="I74" s="26"/>
      <c r="J74" s="14" t="s">
        <v>69</v>
      </c>
      <c r="K74" s="14" t="s">
        <v>66</v>
      </c>
      <c r="L74" s="64" t="s">
        <v>67</v>
      </c>
      <c r="M74" s="65"/>
      <c r="N74" s="66"/>
      <c r="O74" s="33"/>
      <c r="P74" s="22"/>
      <c r="Q74" s="22"/>
      <c r="R74" s="22"/>
      <c r="S74" s="22"/>
      <c r="T74" s="22"/>
      <c r="U74" s="22"/>
      <c r="V74" s="22"/>
      <c r="W74" s="22"/>
      <c r="X74" s="22"/>
      <c r="Y74" s="22"/>
      <c r="Z74" s="22"/>
      <c r="AA74" s="22"/>
      <c r="AB74" s="22"/>
      <c r="AC74" s="22"/>
      <c r="AD74" s="22"/>
      <c r="AE74" s="22"/>
    </row>
    <row r="75" spans="1:31">
      <c r="A75" s="21" t="s">
        <v>114</v>
      </c>
      <c r="B75" s="20" t="s">
        <v>27</v>
      </c>
      <c r="C75" s="21" t="str">
        <f t="shared" ref="C75:C86" si="25">IF((LEN(INDEX($R$4:$R$15,MATCH(B75,$Q$4:$Q$15,0)))=0),"",INDEX($R$4:$R$15,MATCH(B75,$Q$4:$Q$15,0)))</f>
        <v>Newport Harbor HS</v>
      </c>
      <c r="D75" s="20" t="s">
        <v>99</v>
      </c>
      <c r="E75" s="26">
        <f t="shared" ref="E75:E86" si="26">INDEX(T$20:T$27,MATCH($D75,$S$20:$S$27,0))</f>
        <v>22</v>
      </c>
      <c r="F75" s="26">
        <f t="shared" ref="F75:F86" si="27">INDEX(U$20:U$27,MATCH($D75,$S$20:$S$27,0))</f>
        <v>23</v>
      </c>
      <c r="G75" s="26">
        <f t="shared" ref="G75:G86" si="28">INDEX(V$20:V$27,MATCH($D75,$S$20:$S$27,0))</f>
        <v>24</v>
      </c>
      <c r="H75" s="15"/>
      <c r="I75" s="20" t="s">
        <v>20</v>
      </c>
      <c r="J75" s="21" t="str">
        <f t="shared" ref="J75:J86" si="29">IF((LEN(INDEX($R$4:$R$15,MATCH(I75,$Q$4:$Q$15,0)))=0),"",INDEX($R$4:$R$15,MATCH(I75,$Q$4:$Q$15,0)))</f>
        <v>Lake Forest HS</v>
      </c>
      <c r="K75" s="20" t="s">
        <v>97</v>
      </c>
      <c r="L75" s="26">
        <f t="shared" ref="L75:L86" si="30">INDEX(T$20:T$27,MATCH($K75,$S$20:$S$27,0))</f>
        <v>19</v>
      </c>
      <c r="M75" s="26">
        <f t="shared" ref="M75:M86" si="31">INDEX(U$20:U$27,MATCH($K75,$S$20:$S$27,0))</f>
        <v>20</v>
      </c>
      <c r="N75" s="26">
        <f t="shared" ref="N75:N86" si="32">INDEX(V$20:V$27,MATCH($K75,$S$20:$S$27,0))</f>
        <v>21</v>
      </c>
      <c r="O75" s="33"/>
      <c r="P75" s="22"/>
      <c r="Q75" s="22"/>
      <c r="R75" s="22"/>
      <c r="S75" s="22"/>
      <c r="T75" s="22"/>
      <c r="U75" s="22"/>
      <c r="V75" s="22"/>
      <c r="W75" s="22"/>
      <c r="X75" s="22"/>
      <c r="Y75" s="22"/>
      <c r="Z75" s="22"/>
      <c r="AA75" s="22"/>
      <c r="AB75" s="22"/>
      <c r="AC75" s="22"/>
      <c r="AD75" s="22"/>
      <c r="AE75" s="22"/>
    </row>
    <row r="76" spans="1:31">
      <c r="A76" s="21" t="s">
        <v>115</v>
      </c>
      <c r="B76" s="20" t="s">
        <v>20</v>
      </c>
      <c r="C76" s="21" t="str">
        <f t="shared" si="25"/>
        <v>Lake Forest HS</v>
      </c>
      <c r="D76" s="20" t="s">
        <v>99</v>
      </c>
      <c r="E76" s="26">
        <f t="shared" si="26"/>
        <v>22</v>
      </c>
      <c r="F76" s="26">
        <f t="shared" si="27"/>
        <v>23</v>
      </c>
      <c r="G76" s="26">
        <f t="shared" si="28"/>
        <v>24</v>
      </c>
      <c r="H76" s="15"/>
      <c r="I76" s="20" t="s">
        <v>22</v>
      </c>
      <c r="J76" s="21" t="str">
        <f t="shared" si="29"/>
        <v>St Thomas Aquinas HS</v>
      </c>
      <c r="K76" s="20" t="s">
        <v>97</v>
      </c>
      <c r="L76" s="26">
        <f t="shared" si="30"/>
        <v>19</v>
      </c>
      <c r="M76" s="26">
        <f t="shared" si="31"/>
        <v>20</v>
      </c>
      <c r="N76" s="26">
        <f t="shared" si="32"/>
        <v>21</v>
      </c>
      <c r="O76" s="33"/>
      <c r="P76" s="22"/>
      <c r="Q76" s="22"/>
      <c r="R76" s="22"/>
      <c r="S76" s="22"/>
      <c r="T76" s="22"/>
      <c r="U76" s="22"/>
      <c r="V76" s="22"/>
      <c r="W76" s="22"/>
      <c r="X76" s="22"/>
      <c r="Y76" s="22"/>
      <c r="Z76" s="22"/>
      <c r="AA76" s="22"/>
      <c r="AB76" s="22"/>
      <c r="AC76" s="22"/>
      <c r="AD76" s="22"/>
      <c r="AE76" s="22"/>
    </row>
    <row r="77" spans="1:31">
      <c r="A77" s="21" t="s">
        <v>116</v>
      </c>
      <c r="B77" s="20"/>
      <c r="C77" s="21" t="e">
        <f t="shared" si="25"/>
        <v>#N/A</v>
      </c>
      <c r="D77" s="20"/>
      <c r="E77" s="26" t="e">
        <f t="shared" si="26"/>
        <v>#N/A</v>
      </c>
      <c r="F77" s="26" t="e">
        <f t="shared" si="27"/>
        <v>#N/A</v>
      </c>
      <c r="G77" s="26" t="e">
        <f t="shared" si="28"/>
        <v>#N/A</v>
      </c>
      <c r="H77" s="15"/>
      <c r="I77" s="20"/>
      <c r="J77" s="21" t="e">
        <f t="shared" si="29"/>
        <v>#N/A</v>
      </c>
      <c r="K77" s="20"/>
      <c r="L77" s="26" t="e">
        <f t="shared" si="30"/>
        <v>#N/A</v>
      </c>
      <c r="M77" s="26" t="e">
        <f t="shared" si="31"/>
        <v>#N/A</v>
      </c>
      <c r="N77" s="26" t="e">
        <f t="shared" si="32"/>
        <v>#N/A</v>
      </c>
      <c r="O77" s="33"/>
      <c r="P77" s="22"/>
      <c r="Q77" s="22"/>
      <c r="R77" s="22"/>
      <c r="S77" s="22"/>
      <c r="T77" s="22"/>
      <c r="U77" s="22"/>
      <c r="V77" s="22"/>
      <c r="W77" s="22"/>
      <c r="X77" s="22"/>
      <c r="Y77" s="22"/>
      <c r="Z77" s="22"/>
      <c r="AA77" s="22"/>
      <c r="AB77" s="22"/>
      <c r="AC77" s="22"/>
      <c r="AD77" s="22"/>
      <c r="AE77" s="22"/>
    </row>
    <row r="78" spans="1:31">
      <c r="A78" s="21" t="s">
        <v>117</v>
      </c>
      <c r="B78" s="20"/>
      <c r="C78" s="21" t="e">
        <f t="shared" si="25"/>
        <v>#N/A</v>
      </c>
      <c r="D78" s="20"/>
      <c r="E78" s="26" t="e">
        <f t="shared" si="26"/>
        <v>#N/A</v>
      </c>
      <c r="F78" s="26" t="e">
        <f t="shared" si="27"/>
        <v>#N/A</v>
      </c>
      <c r="G78" s="26" t="e">
        <f t="shared" si="28"/>
        <v>#N/A</v>
      </c>
      <c r="H78" s="15"/>
      <c r="I78" s="20"/>
      <c r="J78" s="21" t="e">
        <f t="shared" si="29"/>
        <v>#N/A</v>
      </c>
      <c r="K78" s="20"/>
      <c r="L78" s="26" t="e">
        <f t="shared" si="30"/>
        <v>#N/A</v>
      </c>
      <c r="M78" s="26" t="e">
        <f t="shared" si="31"/>
        <v>#N/A</v>
      </c>
      <c r="N78" s="26" t="e">
        <f t="shared" si="32"/>
        <v>#N/A</v>
      </c>
      <c r="O78" s="33"/>
      <c r="P78" s="22"/>
      <c r="Q78" s="22"/>
      <c r="R78" s="22"/>
      <c r="S78" s="22"/>
      <c r="T78" s="22"/>
      <c r="U78" s="22"/>
      <c r="V78" s="22"/>
      <c r="W78" s="22"/>
      <c r="X78" s="22"/>
      <c r="Y78" s="22"/>
      <c r="Z78" s="22"/>
      <c r="AA78" s="22"/>
      <c r="AB78" s="22"/>
      <c r="AC78" s="22"/>
      <c r="AD78" s="22"/>
      <c r="AE78" s="22"/>
    </row>
    <row r="79" spans="1:31">
      <c r="A79" s="21" t="s">
        <v>118</v>
      </c>
      <c r="B79" s="20"/>
      <c r="C79" s="21" t="e">
        <f t="shared" si="25"/>
        <v>#N/A</v>
      </c>
      <c r="D79" s="20"/>
      <c r="E79" s="26" t="e">
        <f t="shared" si="26"/>
        <v>#N/A</v>
      </c>
      <c r="F79" s="26" t="e">
        <f t="shared" si="27"/>
        <v>#N/A</v>
      </c>
      <c r="G79" s="26" t="e">
        <f t="shared" si="28"/>
        <v>#N/A</v>
      </c>
      <c r="H79" s="15"/>
      <c r="I79" s="20"/>
      <c r="J79" s="21" t="e">
        <f t="shared" si="29"/>
        <v>#N/A</v>
      </c>
      <c r="K79" s="20"/>
      <c r="L79" s="26" t="e">
        <f t="shared" si="30"/>
        <v>#N/A</v>
      </c>
      <c r="M79" s="26" t="e">
        <f t="shared" si="31"/>
        <v>#N/A</v>
      </c>
      <c r="N79" s="26" t="e">
        <f t="shared" si="32"/>
        <v>#N/A</v>
      </c>
      <c r="O79" s="33"/>
      <c r="P79" s="22"/>
      <c r="Q79" s="22"/>
      <c r="R79" s="22"/>
      <c r="S79" s="22"/>
      <c r="T79" s="22"/>
      <c r="U79" s="22"/>
      <c r="V79" s="22"/>
      <c r="W79" s="22"/>
      <c r="X79" s="22"/>
      <c r="Y79" s="22"/>
      <c r="Z79" s="22"/>
      <c r="AA79" s="22"/>
      <c r="AB79" s="22"/>
      <c r="AC79" s="22"/>
      <c r="AD79" s="22"/>
      <c r="AE79" s="22"/>
    </row>
    <row r="80" spans="1:31">
      <c r="A80" s="21" t="s">
        <v>119</v>
      </c>
      <c r="B80" s="20"/>
      <c r="C80" s="21" t="e">
        <f t="shared" si="25"/>
        <v>#N/A</v>
      </c>
      <c r="D80" s="20"/>
      <c r="E80" s="26" t="e">
        <f t="shared" si="26"/>
        <v>#N/A</v>
      </c>
      <c r="F80" s="26" t="e">
        <f t="shared" si="27"/>
        <v>#N/A</v>
      </c>
      <c r="G80" s="26" t="e">
        <f t="shared" si="28"/>
        <v>#N/A</v>
      </c>
      <c r="H80" s="15"/>
      <c r="I80" s="20"/>
      <c r="J80" s="21" t="e">
        <f t="shared" si="29"/>
        <v>#N/A</v>
      </c>
      <c r="K80" s="20"/>
      <c r="L80" s="26" t="e">
        <f t="shared" si="30"/>
        <v>#N/A</v>
      </c>
      <c r="M80" s="26" t="e">
        <f t="shared" si="31"/>
        <v>#N/A</v>
      </c>
      <c r="N80" s="26" t="e">
        <f t="shared" si="32"/>
        <v>#N/A</v>
      </c>
      <c r="O80" s="33"/>
      <c r="P80" s="22"/>
      <c r="Q80" s="22"/>
      <c r="R80" s="22"/>
      <c r="S80" s="22"/>
      <c r="T80" s="22"/>
      <c r="U80" s="22"/>
      <c r="V80" s="22"/>
      <c r="W80" s="22"/>
      <c r="X80" s="22"/>
      <c r="Y80" s="22"/>
      <c r="Z80" s="22"/>
      <c r="AA80" s="22"/>
      <c r="AB80" s="22"/>
      <c r="AC80" s="22"/>
      <c r="AD80" s="22"/>
      <c r="AE80" s="22"/>
    </row>
    <row r="81" spans="1:31">
      <c r="A81" s="21" t="s">
        <v>120</v>
      </c>
      <c r="B81" s="20"/>
      <c r="C81" s="21" t="e">
        <f t="shared" si="25"/>
        <v>#N/A</v>
      </c>
      <c r="D81" s="20"/>
      <c r="E81" s="26" t="e">
        <f t="shared" si="26"/>
        <v>#N/A</v>
      </c>
      <c r="F81" s="26" t="e">
        <f t="shared" si="27"/>
        <v>#N/A</v>
      </c>
      <c r="G81" s="26" t="e">
        <f t="shared" si="28"/>
        <v>#N/A</v>
      </c>
      <c r="H81" s="15"/>
      <c r="I81" s="20"/>
      <c r="J81" s="21" t="e">
        <f t="shared" si="29"/>
        <v>#N/A</v>
      </c>
      <c r="K81" s="20"/>
      <c r="L81" s="26" t="e">
        <f t="shared" si="30"/>
        <v>#N/A</v>
      </c>
      <c r="M81" s="26" t="e">
        <f t="shared" si="31"/>
        <v>#N/A</v>
      </c>
      <c r="N81" s="26" t="e">
        <f t="shared" si="32"/>
        <v>#N/A</v>
      </c>
      <c r="O81" s="33"/>
      <c r="P81" s="22"/>
      <c r="Q81" s="22"/>
      <c r="R81" s="22"/>
      <c r="S81" s="22"/>
      <c r="T81" s="22"/>
      <c r="U81" s="22"/>
      <c r="V81" s="22"/>
      <c r="W81" s="22"/>
      <c r="X81" s="22"/>
      <c r="Y81" s="22"/>
      <c r="Z81" s="22"/>
      <c r="AA81" s="22"/>
      <c r="AB81" s="22"/>
      <c r="AC81" s="22"/>
      <c r="AD81" s="22"/>
      <c r="AE81" s="22"/>
    </row>
    <row r="82" spans="1:31">
      <c r="A82" s="21" t="s">
        <v>121</v>
      </c>
      <c r="B82" s="20"/>
      <c r="C82" s="21" t="e">
        <f t="shared" si="25"/>
        <v>#N/A</v>
      </c>
      <c r="D82" s="20"/>
      <c r="E82" s="26" t="e">
        <f t="shared" si="26"/>
        <v>#N/A</v>
      </c>
      <c r="F82" s="26" t="e">
        <f t="shared" si="27"/>
        <v>#N/A</v>
      </c>
      <c r="G82" s="26" t="e">
        <f t="shared" si="28"/>
        <v>#N/A</v>
      </c>
      <c r="H82" s="15"/>
      <c r="I82" s="20"/>
      <c r="J82" s="21" t="e">
        <f t="shared" si="29"/>
        <v>#N/A</v>
      </c>
      <c r="K82" s="20"/>
      <c r="L82" s="26" t="e">
        <f t="shared" si="30"/>
        <v>#N/A</v>
      </c>
      <c r="M82" s="26" t="e">
        <f t="shared" si="31"/>
        <v>#N/A</v>
      </c>
      <c r="N82" s="26" t="e">
        <f t="shared" si="32"/>
        <v>#N/A</v>
      </c>
      <c r="O82" s="33"/>
      <c r="P82" s="22"/>
      <c r="Q82" s="22"/>
      <c r="R82" s="22"/>
      <c r="S82" s="22"/>
      <c r="T82" s="22"/>
      <c r="U82" s="22"/>
      <c r="V82" s="22"/>
      <c r="W82" s="22"/>
      <c r="X82" s="22"/>
      <c r="Y82" s="22"/>
      <c r="Z82" s="22"/>
      <c r="AA82" s="22"/>
      <c r="AB82" s="22"/>
      <c r="AC82" s="22"/>
      <c r="AD82" s="22"/>
      <c r="AE82" s="22"/>
    </row>
    <row r="83" spans="1:31">
      <c r="A83" s="21" t="s">
        <v>122</v>
      </c>
      <c r="B83" s="20"/>
      <c r="C83" s="21" t="e">
        <f t="shared" si="25"/>
        <v>#N/A</v>
      </c>
      <c r="D83" s="20"/>
      <c r="E83" s="26" t="e">
        <f t="shared" si="26"/>
        <v>#N/A</v>
      </c>
      <c r="F83" s="26" t="e">
        <f t="shared" si="27"/>
        <v>#N/A</v>
      </c>
      <c r="G83" s="26" t="e">
        <f t="shared" si="28"/>
        <v>#N/A</v>
      </c>
      <c r="H83" s="15"/>
      <c r="I83" s="20"/>
      <c r="J83" s="21" t="e">
        <f t="shared" si="29"/>
        <v>#N/A</v>
      </c>
      <c r="K83" s="20"/>
      <c r="L83" s="26" t="e">
        <f t="shared" si="30"/>
        <v>#N/A</v>
      </c>
      <c r="M83" s="26" t="e">
        <f t="shared" si="31"/>
        <v>#N/A</v>
      </c>
      <c r="N83" s="26" t="e">
        <f t="shared" si="32"/>
        <v>#N/A</v>
      </c>
      <c r="O83" s="33"/>
      <c r="P83" s="22"/>
      <c r="Q83" s="22"/>
      <c r="R83" s="22"/>
      <c r="S83" s="22"/>
      <c r="T83" s="22"/>
      <c r="U83" s="22"/>
      <c r="V83" s="22"/>
      <c r="W83" s="22"/>
      <c r="X83" s="22"/>
      <c r="Y83" s="22"/>
      <c r="Z83" s="22"/>
      <c r="AA83" s="22"/>
      <c r="AB83" s="22"/>
      <c r="AC83" s="22"/>
      <c r="AD83" s="22"/>
      <c r="AE83" s="22"/>
    </row>
    <row r="84" spans="1:31">
      <c r="A84" s="21" t="s">
        <v>123</v>
      </c>
      <c r="B84" s="20"/>
      <c r="C84" s="21" t="e">
        <f t="shared" si="25"/>
        <v>#N/A</v>
      </c>
      <c r="D84" s="20"/>
      <c r="E84" s="26" t="e">
        <f t="shared" si="26"/>
        <v>#N/A</v>
      </c>
      <c r="F84" s="26" t="e">
        <f t="shared" si="27"/>
        <v>#N/A</v>
      </c>
      <c r="G84" s="26" t="e">
        <f t="shared" si="28"/>
        <v>#N/A</v>
      </c>
      <c r="H84" s="15"/>
      <c r="I84" s="20"/>
      <c r="J84" s="21" t="e">
        <f t="shared" si="29"/>
        <v>#N/A</v>
      </c>
      <c r="K84" s="20"/>
      <c r="L84" s="26" t="e">
        <f t="shared" si="30"/>
        <v>#N/A</v>
      </c>
      <c r="M84" s="26" t="e">
        <f t="shared" si="31"/>
        <v>#N/A</v>
      </c>
      <c r="N84" s="26" t="e">
        <f t="shared" si="32"/>
        <v>#N/A</v>
      </c>
      <c r="O84" s="33"/>
      <c r="P84" s="22"/>
      <c r="Q84" s="22"/>
      <c r="R84" s="22"/>
      <c r="S84" s="22"/>
      <c r="T84" s="22"/>
      <c r="U84" s="22"/>
      <c r="V84" s="22"/>
      <c r="W84" s="22"/>
      <c r="X84" s="22"/>
      <c r="Y84" s="22"/>
      <c r="Z84" s="22"/>
      <c r="AA84" s="22"/>
      <c r="AB84" s="22"/>
      <c r="AC84" s="22"/>
      <c r="AD84" s="22"/>
      <c r="AE84" s="22"/>
    </row>
    <row r="85" spans="1:31">
      <c r="A85" s="21" t="s">
        <v>124</v>
      </c>
      <c r="B85" s="20"/>
      <c r="C85" s="21" t="e">
        <f t="shared" si="25"/>
        <v>#N/A</v>
      </c>
      <c r="D85" s="20"/>
      <c r="E85" s="26" t="e">
        <f t="shared" si="26"/>
        <v>#N/A</v>
      </c>
      <c r="F85" s="26" t="e">
        <f t="shared" si="27"/>
        <v>#N/A</v>
      </c>
      <c r="G85" s="26" t="e">
        <f t="shared" si="28"/>
        <v>#N/A</v>
      </c>
      <c r="H85" s="15"/>
      <c r="I85" s="20"/>
      <c r="J85" s="21" t="e">
        <f t="shared" si="29"/>
        <v>#N/A</v>
      </c>
      <c r="K85" s="20"/>
      <c r="L85" s="26" t="e">
        <f t="shared" si="30"/>
        <v>#N/A</v>
      </c>
      <c r="M85" s="26" t="e">
        <f t="shared" si="31"/>
        <v>#N/A</v>
      </c>
      <c r="N85" s="26" t="e">
        <f t="shared" si="32"/>
        <v>#N/A</v>
      </c>
      <c r="O85" s="33"/>
      <c r="P85" s="22"/>
      <c r="Q85" s="22"/>
      <c r="R85" s="22"/>
      <c r="S85" s="22"/>
      <c r="T85" s="22"/>
      <c r="U85" s="22"/>
      <c r="V85" s="22"/>
      <c r="W85" s="22"/>
      <c r="X85" s="22"/>
      <c r="Y85" s="22"/>
      <c r="Z85" s="22"/>
      <c r="AA85" s="22"/>
      <c r="AB85" s="22"/>
      <c r="AC85" s="22"/>
      <c r="AD85" s="22"/>
      <c r="AE85" s="22"/>
    </row>
    <row r="86" spans="1:31">
      <c r="A86" s="21" t="s">
        <v>125</v>
      </c>
      <c r="B86" s="20"/>
      <c r="C86" s="21" t="e">
        <f t="shared" si="25"/>
        <v>#N/A</v>
      </c>
      <c r="D86" s="20"/>
      <c r="E86" s="26" t="e">
        <f t="shared" si="26"/>
        <v>#N/A</v>
      </c>
      <c r="F86" s="26" t="e">
        <f t="shared" si="27"/>
        <v>#N/A</v>
      </c>
      <c r="G86" s="26" t="e">
        <f t="shared" si="28"/>
        <v>#N/A</v>
      </c>
      <c r="H86" s="15"/>
      <c r="I86" s="20"/>
      <c r="J86" s="21" t="e">
        <f t="shared" si="29"/>
        <v>#N/A</v>
      </c>
      <c r="K86" s="20"/>
      <c r="L86" s="26" t="e">
        <f t="shared" si="30"/>
        <v>#N/A</v>
      </c>
      <c r="M86" s="26" t="e">
        <f t="shared" si="31"/>
        <v>#N/A</v>
      </c>
      <c r="N86" s="26" t="e">
        <f t="shared" si="32"/>
        <v>#N/A</v>
      </c>
      <c r="O86" s="33"/>
      <c r="P86" s="22"/>
      <c r="Q86" s="22"/>
      <c r="R86" s="22"/>
      <c r="S86" s="22"/>
      <c r="T86" s="22"/>
      <c r="U86" s="22"/>
      <c r="V86" s="22"/>
      <c r="W86" s="22"/>
      <c r="X86" s="22"/>
      <c r="Y86" s="22"/>
      <c r="Z86" s="22"/>
      <c r="AA86" s="22"/>
      <c r="AB86" s="22"/>
      <c r="AC86" s="22"/>
      <c r="AD86" s="22"/>
      <c r="AE86" s="22"/>
    </row>
    <row r="87" spans="1:31">
      <c r="A87" s="28"/>
      <c r="B87" s="28"/>
      <c r="C87" s="28"/>
      <c r="D87" s="28"/>
      <c r="E87" s="28"/>
      <c r="F87" s="28"/>
      <c r="G87" s="28"/>
      <c r="H87" s="28"/>
      <c r="I87" s="28"/>
      <c r="J87" s="28"/>
      <c r="K87" s="28"/>
      <c r="L87" s="28"/>
      <c r="M87" s="28"/>
      <c r="N87" s="28"/>
      <c r="O87" s="22"/>
      <c r="P87" s="22"/>
      <c r="Q87" s="22"/>
      <c r="R87" s="22"/>
      <c r="S87" s="22"/>
      <c r="T87" s="22"/>
      <c r="U87" s="22"/>
      <c r="V87" s="22"/>
      <c r="W87" s="22"/>
      <c r="X87" s="22"/>
      <c r="Y87" s="22"/>
      <c r="Z87" s="22"/>
      <c r="AA87" s="22"/>
      <c r="AB87" s="22"/>
      <c r="AC87" s="22"/>
      <c r="AD87" s="22"/>
      <c r="AE87" s="22"/>
    </row>
    <row r="88" spans="1:3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row>
    <row r="90" spans="1:31" ht="15.75" customHeight="1">
      <c r="A90" s="63" t="s">
        <v>31</v>
      </c>
      <c r="B90" s="72"/>
      <c r="C90" s="73"/>
      <c r="D90" s="73"/>
      <c r="E90" s="73"/>
      <c r="F90" s="73"/>
      <c r="G90" s="73"/>
      <c r="H90" s="23"/>
      <c r="I90" s="23"/>
      <c r="J90" s="23"/>
      <c r="K90" s="23"/>
      <c r="L90" s="23"/>
      <c r="M90" s="23"/>
      <c r="N90" s="23"/>
      <c r="O90" s="22"/>
      <c r="P90" s="22"/>
      <c r="Q90" s="63" t="str">
        <f>A90</f>
        <v>Gold Championship Round</v>
      </c>
      <c r="R90" s="57"/>
      <c r="S90" s="57"/>
      <c r="T90" s="57"/>
      <c r="U90" s="57"/>
      <c r="V90" s="57"/>
      <c r="W90" s="23"/>
      <c r="X90" s="23"/>
      <c r="Y90" s="23"/>
      <c r="Z90" s="23"/>
      <c r="AA90" s="22"/>
      <c r="AB90" s="22"/>
      <c r="AC90" s="22"/>
      <c r="AD90" s="22"/>
      <c r="AE90" s="22"/>
    </row>
    <row r="91" spans="1:31">
      <c r="A91" s="14" t="s">
        <v>57</v>
      </c>
      <c r="B91" s="26"/>
      <c r="C91" s="14" t="s">
        <v>63</v>
      </c>
      <c r="D91" s="14" t="s">
        <v>66</v>
      </c>
      <c r="E91" s="64" t="s">
        <v>67</v>
      </c>
      <c r="F91" s="74"/>
      <c r="G91" s="74"/>
      <c r="H91" s="14" t="s">
        <v>68</v>
      </c>
      <c r="I91" s="26"/>
      <c r="J91" s="14" t="s">
        <v>69</v>
      </c>
      <c r="K91" s="14" t="s">
        <v>66</v>
      </c>
      <c r="L91" s="64" t="s">
        <v>67</v>
      </c>
      <c r="M91" s="74"/>
      <c r="N91" s="74"/>
      <c r="O91" s="33"/>
      <c r="P91" s="34"/>
      <c r="Q91" s="15"/>
      <c r="R91" s="3" t="s">
        <v>15</v>
      </c>
      <c r="S91" s="14" t="s">
        <v>33</v>
      </c>
      <c r="T91" s="14" t="s">
        <v>34</v>
      </c>
      <c r="U91" s="14" t="s">
        <v>35</v>
      </c>
      <c r="V91" s="14" t="s">
        <v>36</v>
      </c>
      <c r="W91" s="14" t="s">
        <v>33</v>
      </c>
      <c r="X91" s="14" t="s">
        <v>34</v>
      </c>
      <c r="Y91" s="14" t="s">
        <v>35</v>
      </c>
      <c r="Z91" s="14" t="s">
        <v>36</v>
      </c>
      <c r="AA91" s="33"/>
      <c r="AB91" s="22"/>
      <c r="AC91" s="22"/>
      <c r="AD91" s="22"/>
      <c r="AE91" s="22"/>
    </row>
    <row r="92" spans="1:31">
      <c r="A92" s="21" t="s">
        <v>126</v>
      </c>
      <c r="B92" s="26" t="s">
        <v>33</v>
      </c>
      <c r="C92" s="21" t="str">
        <f t="shared" ref="C92:C103" si="33">IF((LEN(INDEX($R$92:$R$95,MATCH(B92,$Q$92:$Q$95,0)))=0),"",INDEX($R$92:$R$95,MATCH(B92,$Q$92:$Q$95,0)))</f>
        <v>Point Loma HS</v>
      </c>
      <c r="D92" s="20" t="s">
        <v>89</v>
      </c>
      <c r="E92" s="26">
        <f t="shared" ref="E92:E103" si="34">INDEX(T$99:T$102,MATCH($D92,$S$99:$S$102,0))</f>
        <v>7</v>
      </c>
      <c r="F92" s="26">
        <f t="shared" ref="F92:F103" si="35">INDEX(U$99:U$102,MATCH($D92,$S$99:$S$102,0))</f>
        <v>8</v>
      </c>
      <c r="G92" s="26">
        <f t="shared" ref="G92:G103" si="36">INDEX(V$99:V$102,MATCH($D92,$S$99:$S$102,0))</f>
        <v>9</v>
      </c>
      <c r="H92" s="15"/>
      <c r="I92" s="26" t="s">
        <v>36</v>
      </c>
      <c r="J92" s="21" t="str">
        <f t="shared" ref="J92:J103" si="37">IF((LEN(INDEX($R$92:$R$95,MATCH(I92,$Q$92:$Q$95,0)))=0),"",INDEX($R$92:$R$95,MATCH(I92,$Q$92:$Q$95,0)))</f>
        <v>Portsmouth Abbey</v>
      </c>
      <c r="K92" s="20" t="s">
        <v>91</v>
      </c>
      <c r="L92" s="26">
        <f t="shared" ref="L92:L103" si="38">INDEX(T$99:T$102,MATCH($K92,$S$99:$S$102,0))</f>
        <v>10</v>
      </c>
      <c r="M92" s="26">
        <f t="shared" ref="M92:M103" si="39">INDEX(U$99:U$102,MATCH($K92,$S$99:$S$102,0))</f>
        <v>11</v>
      </c>
      <c r="N92" s="26">
        <f t="shared" ref="N92:N103" si="40">INDEX(V$99:V$102,MATCH($K92,$S$99:$S$102,0))</f>
        <v>12</v>
      </c>
      <c r="O92" s="33"/>
      <c r="P92" s="43" t="str">
        <f t="shared" ref="P92:P103" si="41">CONCATENATE(B92,I92)</f>
        <v>WZ</v>
      </c>
      <c r="Q92" s="14" t="s">
        <v>33</v>
      </c>
      <c r="R92" s="21" t="str">
        <f>IF(ISERROR(MATCH(1,'Score Grid'!S$15:S$26,0)),"",INDEX('Score Grid'!B$15:B$26,MATCH(1,'Score Grid'!S$15:S$26,0)))</f>
        <v>Point Loma HS</v>
      </c>
      <c r="S92" s="26" t="str">
        <f t="shared" ref="S92:V95" si="42">IF(($Q92=S$91),"---",INDEX($A$92:$A$97,IF(ISERROR(MATCH(CONCATENATE($Q92,S$91),$P$92:$P$97,0)),MATCH(CONCATENATE(S$91,$Q92),$P$92:$P$97,0),MATCH(CONCATENATE($Q92,S$91),$P$92:$P$97,0))))</f>
        <v>---</v>
      </c>
      <c r="T92" s="26" t="str">
        <f t="shared" si="42"/>
        <v>G5</v>
      </c>
      <c r="U92" s="26" t="str">
        <f t="shared" si="42"/>
        <v>G3</v>
      </c>
      <c r="V92" s="26" t="str">
        <f t="shared" si="42"/>
        <v>G1</v>
      </c>
      <c r="W92" s="26" t="str">
        <f t="shared" ref="W92:Z95" si="43">IF(($Q92=W$91),"---",INDEX($A$98:$A$103,IF(ISERROR(MATCH(CONCATENATE($Q92,W$91),$P$98:$P$103,0)),MATCH(CONCATENATE(W$91,$Q92),$P$98:$P$103,0),MATCH(CONCATENATE($Q92,W$91),$P$98:$P$103,0))))</f>
        <v>---</v>
      </c>
      <c r="X92" s="26" t="str">
        <f t="shared" si="43"/>
        <v>G12</v>
      </c>
      <c r="Y92" s="26" t="str">
        <f t="shared" si="43"/>
        <v>G10</v>
      </c>
      <c r="Z92" s="26" t="str">
        <f t="shared" si="43"/>
        <v>G7</v>
      </c>
      <c r="AA92" s="33"/>
      <c r="AB92" s="22"/>
      <c r="AC92" s="22"/>
      <c r="AD92" s="22"/>
      <c r="AE92" s="22"/>
    </row>
    <row r="93" spans="1:31">
      <c r="A93" s="21" t="s">
        <v>127</v>
      </c>
      <c r="B93" s="26" t="s">
        <v>34</v>
      </c>
      <c r="C93" s="21" t="str">
        <f t="shared" si="33"/>
        <v>Antilles School</v>
      </c>
      <c r="D93" s="20" t="s">
        <v>97</v>
      </c>
      <c r="E93" s="26">
        <f t="shared" si="34"/>
        <v>19</v>
      </c>
      <c r="F93" s="26">
        <f t="shared" si="35"/>
        <v>20</v>
      </c>
      <c r="G93" s="26">
        <f t="shared" si="36"/>
        <v>21</v>
      </c>
      <c r="H93" s="15"/>
      <c r="I93" s="26" t="s">
        <v>35</v>
      </c>
      <c r="J93" s="21" t="str">
        <f t="shared" si="37"/>
        <v>Broadneck HS</v>
      </c>
      <c r="K93" s="20" t="s">
        <v>99</v>
      </c>
      <c r="L93" s="26">
        <f t="shared" si="38"/>
        <v>22</v>
      </c>
      <c r="M93" s="26">
        <f t="shared" si="39"/>
        <v>23</v>
      </c>
      <c r="N93" s="26">
        <f t="shared" si="40"/>
        <v>24</v>
      </c>
      <c r="O93" s="33"/>
      <c r="P93" s="43" t="str">
        <f t="shared" si="41"/>
        <v>XY</v>
      </c>
      <c r="Q93" s="14" t="s">
        <v>34</v>
      </c>
      <c r="R93" s="21" t="str">
        <f>IF(ISERROR(MATCH(2,'Score Grid'!S$15:S$26,0)),"",INDEX('Score Grid'!B$15:B$26,MATCH(2,'Score Grid'!S$15:S$26,0)))</f>
        <v>Antilles School</v>
      </c>
      <c r="S93" s="26" t="str">
        <f t="shared" si="42"/>
        <v>G5</v>
      </c>
      <c r="T93" s="26" t="str">
        <f t="shared" si="42"/>
        <v>---</v>
      </c>
      <c r="U93" s="26" t="str">
        <f t="shared" si="42"/>
        <v>G2</v>
      </c>
      <c r="V93" s="26" t="str">
        <f t="shared" si="42"/>
        <v>G4</v>
      </c>
      <c r="W93" s="26" t="str">
        <f t="shared" si="43"/>
        <v>G12</v>
      </c>
      <c r="X93" s="26" t="str">
        <f t="shared" si="43"/>
        <v>---</v>
      </c>
      <c r="Y93" s="26" t="str">
        <f t="shared" si="43"/>
        <v>G8</v>
      </c>
      <c r="Z93" s="26" t="str">
        <f t="shared" si="43"/>
        <v>G9</v>
      </c>
      <c r="AA93" s="33"/>
      <c r="AB93" s="22"/>
      <c r="AC93" s="22"/>
      <c r="AD93" s="22"/>
      <c r="AE93" s="22"/>
    </row>
    <row r="94" spans="1:31">
      <c r="A94" s="21" t="s">
        <v>128</v>
      </c>
      <c r="B94" s="26" t="s">
        <v>33</v>
      </c>
      <c r="C94" s="21" t="str">
        <f t="shared" si="33"/>
        <v>Point Loma HS</v>
      </c>
      <c r="D94" s="26" t="str">
        <f>D92</f>
        <v>Blue</v>
      </c>
      <c r="E94" s="26">
        <f t="shared" si="34"/>
        <v>7</v>
      </c>
      <c r="F94" s="26">
        <f t="shared" si="35"/>
        <v>8</v>
      </c>
      <c r="G94" s="26">
        <f t="shared" si="36"/>
        <v>9</v>
      </c>
      <c r="H94" s="15"/>
      <c r="I94" s="26" t="s">
        <v>35</v>
      </c>
      <c r="J94" s="21" t="str">
        <f t="shared" si="37"/>
        <v>Broadneck HS</v>
      </c>
      <c r="K94" s="26" t="str">
        <f>K92</f>
        <v>Yellow</v>
      </c>
      <c r="L94" s="26">
        <f t="shared" si="38"/>
        <v>10</v>
      </c>
      <c r="M94" s="26">
        <f t="shared" si="39"/>
        <v>11</v>
      </c>
      <c r="N94" s="26">
        <f t="shared" si="40"/>
        <v>12</v>
      </c>
      <c r="O94" s="33"/>
      <c r="P94" s="43" t="str">
        <f t="shared" si="41"/>
        <v>WY</v>
      </c>
      <c r="Q94" s="14" t="s">
        <v>35</v>
      </c>
      <c r="R94" s="21" t="str">
        <f>IF(ISERROR(MATCH(3,'Score Grid'!S$15:S$26,0)),"",INDEX('Score Grid'!B$15:B$26,MATCH(3,'Score Grid'!S$15:S$26,0)))</f>
        <v>Broadneck HS</v>
      </c>
      <c r="S94" s="26" t="str">
        <f t="shared" si="42"/>
        <v>G3</v>
      </c>
      <c r="T94" s="26" t="str">
        <f t="shared" si="42"/>
        <v>G2</v>
      </c>
      <c r="U94" s="26" t="str">
        <f t="shared" si="42"/>
        <v>---</v>
      </c>
      <c r="V94" s="26" t="str">
        <f t="shared" si="42"/>
        <v>G6</v>
      </c>
      <c r="W94" s="26" t="str">
        <f t="shared" si="43"/>
        <v>G10</v>
      </c>
      <c r="X94" s="26" t="str">
        <f t="shared" si="43"/>
        <v>G8</v>
      </c>
      <c r="Y94" s="26" t="str">
        <f t="shared" si="43"/>
        <v>---</v>
      </c>
      <c r="Z94" s="26" t="str">
        <f t="shared" si="43"/>
        <v>G11</v>
      </c>
      <c r="AA94" s="33"/>
      <c r="AB94" s="22"/>
      <c r="AC94" s="22"/>
      <c r="AD94" s="22"/>
      <c r="AE94" s="22"/>
    </row>
    <row r="95" spans="1:31">
      <c r="A95" s="21" t="s">
        <v>129</v>
      </c>
      <c r="B95" s="26" t="s">
        <v>34</v>
      </c>
      <c r="C95" s="21" t="str">
        <f t="shared" si="33"/>
        <v>Antilles School</v>
      </c>
      <c r="D95" s="26" t="str">
        <f>D93</f>
        <v>Turquoise</v>
      </c>
      <c r="E95" s="26">
        <f t="shared" si="34"/>
        <v>19</v>
      </c>
      <c r="F95" s="26">
        <f t="shared" si="35"/>
        <v>20</v>
      </c>
      <c r="G95" s="26">
        <f t="shared" si="36"/>
        <v>21</v>
      </c>
      <c r="H95" s="15"/>
      <c r="I95" s="26" t="s">
        <v>36</v>
      </c>
      <c r="J95" s="21" t="str">
        <f t="shared" si="37"/>
        <v>Portsmouth Abbey</v>
      </c>
      <c r="K95" s="26" t="str">
        <f>K93</f>
        <v>Pink</v>
      </c>
      <c r="L95" s="26">
        <f t="shared" si="38"/>
        <v>22</v>
      </c>
      <c r="M95" s="26">
        <f t="shared" si="39"/>
        <v>23</v>
      </c>
      <c r="N95" s="26">
        <f t="shared" si="40"/>
        <v>24</v>
      </c>
      <c r="O95" s="33"/>
      <c r="P95" s="43" t="str">
        <f t="shared" si="41"/>
        <v>XZ</v>
      </c>
      <c r="Q95" s="14" t="s">
        <v>36</v>
      </c>
      <c r="R95" s="21" t="str">
        <f>IF(ISERROR(MATCH(4,'Score Grid'!S$15:S$26,0)),"",INDEX('Score Grid'!B$15:B$26,MATCH(4,'Score Grid'!S$15:S$26,0)))</f>
        <v>Portsmouth Abbey</v>
      </c>
      <c r="S95" s="26" t="str">
        <f t="shared" si="42"/>
        <v>G1</v>
      </c>
      <c r="T95" s="26" t="str">
        <f t="shared" si="42"/>
        <v>G4</v>
      </c>
      <c r="U95" s="26" t="str">
        <f t="shared" si="42"/>
        <v>G6</v>
      </c>
      <c r="V95" s="26" t="str">
        <f t="shared" si="42"/>
        <v>---</v>
      </c>
      <c r="W95" s="26" t="str">
        <f t="shared" si="43"/>
        <v>G7</v>
      </c>
      <c r="X95" s="26" t="str">
        <f t="shared" si="43"/>
        <v>G9</v>
      </c>
      <c r="Y95" s="26" t="str">
        <f t="shared" si="43"/>
        <v>G11</v>
      </c>
      <c r="Z95" s="26" t="str">
        <f t="shared" si="43"/>
        <v>---</v>
      </c>
      <c r="AA95" s="33"/>
      <c r="AB95" s="22"/>
      <c r="AC95" s="22"/>
      <c r="AD95" s="22"/>
      <c r="AE95" s="22"/>
    </row>
    <row r="96" spans="1:31">
      <c r="A96" s="21" t="s">
        <v>130</v>
      </c>
      <c r="B96" s="26" t="s">
        <v>33</v>
      </c>
      <c r="C96" s="21" t="str">
        <f t="shared" si="33"/>
        <v>Point Loma HS</v>
      </c>
      <c r="D96" s="26" t="str">
        <f>D94</f>
        <v>Blue</v>
      </c>
      <c r="E96" s="26">
        <f t="shared" si="34"/>
        <v>7</v>
      </c>
      <c r="F96" s="26">
        <f t="shared" si="35"/>
        <v>8</v>
      </c>
      <c r="G96" s="26">
        <f t="shared" si="36"/>
        <v>9</v>
      </c>
      <c r="H96" s="15"/>
      <c r="I96" s="26" t="s">
        <v>34</v>
      </c>
      <c r="J96" s="21" t="str">
        <f t="shared" si="37"/>
        <v>Antilles School</v>
      </c>
      <c r="K96" s="26" t="str">
        <f>K94</f>
        <v>Yellow</v>
      </c>
      <c r="L96" s="26">
        <f t="shared" si="38"/>
        <v>10</v>
      </c>
      <c r="M96" s="26">
        <f t="shared" si="39"/>
        <v>11</v>
      </c>
      <c r="N96" s="26">
        <f t="shared" si="40"/>
        <v>12</v>
      </c>
      <c r="O96" s="33"/>
      <c r="P96" s="18" t="str">
        <f t="shared" si="41"/>
        <v>WX</v>
      </c>
      <c r="Q96" s="28"/>
      <c r="R96" s="28"/>
      <c r="S96" s="28"/>
      <c r="T96" s="28"/>
      <c r="U96" s="28"/>
      <c r="V96" s="28"/>
      <c r="W96" s="28"/>
      <c r="X96" s="28"/>
      <c r="Y96" s="28"/>
      <c r="Z96" s="28"/>
      <c r="AA96" s="22"/>
      <c r="AB96" s="22"/>
      <c r="AC96" s="22"/>
      <c r="AD96" s="22"/>
      <c r="AE96" s="22"/>
    </row>
    <row r="97" spans="1:31">
      <c r="A97" s="21" t="s">
        <v>131</v>
      </c>
      <c r="B97" s="26" t="s">
        <v>35</v>
      </c>
      <c r="C97" s="21" t="str">
        <f t="shared" si="33"/>
        <v>Broadneck HS</v>
      </c>
      <c r="D97" s="26" t="str">
        <f>D95</f>
        <v>Turquoise</v>
      </c>
      <c r="E97" s="26">
        <f t="shared" si="34"/>
        <v>19</v>
      </c>
      <c r="F97" s="26">
        <f t="shared" si="35"/>
        <v>20</v>
      </c>
      <c r="G97" s="26">
        <f t="shared" si="36"/>
        <v>21</v>
      </c>
      <c r="H97" s="15"/>
      <c r="I97" s="26" t="s">
        <v>36</v>
      </c>
      <c r="J97" s="21" t="str">
        <f t="shared" si="37"/>
        <v>Portsmouth Abbey</v>
      </c>
      <c r="K97" s="26" t="str">
        <f>K95</f>
        <v>Pink</v>
      </c>
      <c r="L97" s="26">
        <f t="shared" si="38"/>
        <v>22</v>
      </c>
      <c r="M97" s="26">
        <f t="shared" si="39"/>
        <v>23</v>
      </c>
      <c r="N97" s="26">
        <f t="shared" si="40"/>
        <v>24</v>
      </c>
      <c r="O97" s="33"/>
      <c r="P97" s="18" t="str">
        <f t="shared" si="41"/>
        <v>YZ</v>
      </c>
      <c r="Q97" s="22"/>
      <c r="R97" s="22"/>
      <c r="S97" s="22"/>
      <c r="T97" s="22"/>
      <c r="U97" s="22"/>
      <c r="V97" s="22"/>
      <c r="W97" s="22"/>
      <c r="X97" s="22"/>
      <c r="Y97" s="22"/>
      <c r="Z97" s="22"/>
      <c r="AA97" s="22"/>
      <c r="AB97" s="22"/>
      <c r="AC97" s="22"/>
      <c r="AD97" s="22"/>
      <c r="AE97" s="22"/>
    </row>
    <row r="98" spans="1:31">
      <c r="A98" s="21" t="s">
        <v>132</v>
      </c>
      <c r="B98" s="26" t="s">
        <v>36</v>
      </c>
      <c r="C98" s="21" t="str">
        <f t="shared" si="33"/>
        <v>Portsmouth Abbey</v>
      </c>
      <c r="D98" s="20" t="s">
        <v>89</v>
      </c>
      <c r="E98" s="26">
        <f t="shared" si="34"/>
        <v>7</v>
      </c>
      <c r="F98" s="26">
        <f t="shared" si="35"/>
        <v>8</v>
      </c>
      <c r="G98" s="26">
        <f t="shared" si="36"/>
        <v>9</v>
      </c>
      <c r="H98" s="15"/>
      <c r="I98" s="26" t="s">
        <v>33</v>
      </c>
      <c r="J98" s="21" t="str">
        <f t="shared" si="37"/>
        <v>Point Loma HS</v>
      </c>
      <c r="K98" s="20" t="s">
        <v>91</v>
      </c>
      <c r="L98" s="26">
        <f t="shared" si="38"/>
        <v>10</v>
      </c>
      <c r="M98" s="26">
        <f t="shared" si="39"/>
        <v>11</v>
      </c>
      <c r="N98" s="26">
        <f t="shared" si="40"/>
        <v>12</v>
      </c>
      <c r="O98" s="33"/>
      <c r="P98" s="18" t="str">
        <f t="shared" si="41"/>
        <v>ZW</v>
      </c>
      <c r="Q98" s="22"/>
      <c r="R98" s="8" t="s">
        <v>133</v>
      </c>
      <c r="S98" s="24" t="s">
        <v>66</v>
      </c>
      <c r="T98" s="58" t="s">
        <v>83</v>
      </c>
      <c r="U98" s="58"/>
      <c r="V98" s="55"/>
      <c r="W98" s="22"/>
      <c r="X98" s="22"/>
      <c r="Y98" s="22"/>
      <c r="Z98" s="22"/>
      <c r="AA98" s="22"/>
      <c r="AB98" s="22"/>
      <c r="AC98" s="22"/>
      <c r="AD98" s="22"/>
      <c r="AE98" s="22"/>
    </row>
    <row r="99" spans="1:31">
      <c r="A99" s="21" t="s">
        <v>134</v>
      </c>
      <c r="B99" s="26" t="s">
        <v>35</v>
      </c>
      <c r="C99" s="21" t="str">
        <f t="shared" si="33"/>
        <v>Broadneck HS</v>
      </c>
      <c r="D99" s="20" t="s">
        <v>97</v>
      </c>
      <c r="E99" s="26">
        <f t="shared" si="34"/>
        <v>19</v>
      </c>
      <c r="F99" s="26">
        <f t="shared" si="35"/>
        <v>20</v>
      </c>
      <c r="G99" s="26">
        <f t="shared" si="36"/>
        <v>21</v>
      </c>
      <c r="H99" s="15"/>
      <c r="I99" s="26" t="s">
        <v>34</v>
      </c>
      <c r="J99" s="21" t="str">
        <f t="shared" si="37"/>
        <v>Antilles School</v>
      </c>
      <c r="K99" s="20" t="s">
        <v>99</v>
      </c>
      <c r="L99" s="26">
        <f t="shared" si="38"/>
        <v>22</v>
      </c>
      <c r="M99" s="26">
        <f t="shared" si="39"/>
        <v>23</v>
      </c>
      <c r="N99" s="26">
        <f t="shared" si="40"/>
        <v>24</v>
      </c>
      <c r="O99" s="33"/>
      <c r="P99" s="18" t="str">
        <f t="shared" si="41"/>
        <v>YX</v>
      </c>
      <c r="Q99" s="22"/>
      <c r="R99" s="4" t="s">
        <v>84</v>
      </c>
      <c r="S99" s="36" t="s">
        <v>89</v>
      </c>
      <c r="T99" s="36">
        <v>7</v>
      </c>
      <c r="U99" s="36">
        <v>8</v>
      </c>
      <c r="V99" s="36">
        <v>9</v>
      </c>
      <c r="W99" s="22"/>
      <c r="X99" s="22"/>
      <c r="Y99" s="22"/>
      <c r="Z99" s="22"/>
      <c r="AA99" s="22"/>
      <c r="AB99" s="22"/>
      <c r="AC99" s="22"/>
      <c r="AD99" s="22"/>
      <c r="AE99" s="22"/>
    </row>
    <row r="100" spans="1:31">
      <c r="A100" s="21" t="s">
        <v>135</v>
      </c>
      <c r="B100" s="26" t="s">
        <v>36</v>
      </c>
      <c r="C100" s="21" t="str">
        <f t="shared" si="33"/>
        <v>Portsmouth Abbey</v>
      </c>
      <c r="D100" s="26" t="str">
        <f>D98</f>
        <v>Blue</v>
      </c>
      <c r="E100" s="26">
        <f t="shared" si="34"/>
        <v>7</v>
      </c>
      <c r="F100" s="26">
        <f t="shared" si="35"/>
        <v>8</v>
      </c>
      <c r="G100" s="26">
        <f t="shared" si="36"/>
        <v>9</v>
      </c>
      <c r="H100" s="15"/>
      <c r="I100" s="26" t="s">
        <v>34</v>
      </c>
      <c r="J100" s="21" t="str">
        <f t="shared" si="37"/>
        <v>Antilles School</v>
      </c>
      <c r="K100" s="26" t="str">
        <f>K98</f>
        <v>Yellow</v>
      </c>
      <c r="L100" s="26">
        <f t="shared" si="38"/>
        <v>10</v>
      </c>
      <c r="M100" s="26">
        <f t="shared" si="39"/>
        <v>11</v>
      </c>
      <c r="N100" s="26">
        <f t="shared" si="40"/>
        <v>12</v>
      </c>
      <c r="O100" s="33"/>
      <c r="P100" s="18" t="str">
        <f t="shared" si="41"/>
        <v>ZX</v>
      </c>
      <c r="Q100" s="22"/>
      <c r="R100" s="4" t="s">
        <v>86</v>
      </c>
      <c r="S100" s="35" t="s">
        <v>91</v>
      </c>
      <c r="T100" s="36">
        <v>10</v>
      </c>
      <c r="U100" s="36">
        <v>11</v>
      </c>
      <c r="V100" s="36">
        <v>12</v>
      </c>
      <c r="W100" s="22"/>
      <c r="X100" s="22"/>
      <c r="Y100" s="22"/>
      <c r="Z100" s="22"/>
      <c r="AA100" s="22"/>
      <c r="AB100" s="22"/>
      <c r="AC100" s="22"/>
      <c r="AD100" s="22"/>
      <c r="AE100" s="22"/>
    </row>
    <row r="101" spans="1:31">
      <c r="A101" s="21" t="s">
        <v>136</v>
      </c>
      <c r="B101" s="26" t="s">
        <v>35</v>
      </c>
      <c r="C101" s="21" t="str">
        <f t="shared" si="33"/>
        <v>Broadneck HS</v>
      </c>
      <c r="D101" s="26" t="str">
        <f>D99</f>
        <v>Turquoise</v>
      </c>
      <c r="E101" s="26">
        <f t="shared" si="34"/>
        <v>19</v>
      </c>
      <c r="F101" s="26">
        <f t="shared" si="35"/>
        <v>20</v>
      </c>
      <c r="G101" s="26">
        <f t="shared" si="36"/>
        <v>21</v>
      </c>
      <c r="H101" s="15"/>
      <c r="I101" s="26" t="s">
        <v>33</v>
      </c>
      <c r="J101" s="21" t="str">
        <f t="shared" si="37"/>
        <v>Point Loma HS</v>
      </c>
      <c r="K101" s="26" t="str">
        <f>K99</f>
        <v>Pink</v>
      </c>
      <c r="L101" s="26">
        <f t="shared" si="38"/>
        <v>22</v>
      </c>
      <c r="M101" s="26">
        <f t="shared" si="39"/>
        <v>23</v>
      </c>
      <c r="N101" s="26">
        <f t="shared" si="40"/>
        <v>24</v>
      </c>
      <c r="O101" s="33"/>
      <c r="P101" s="18" t="str">
        <f t="shared" si="41"/>
        <v>YW</v>
      </c>
      <c r="Q101" s="22"/>
      <c r="R101" s="16" t="s">
        <v>88</v>
      </c>
      <c r="S101" s="20" t="s">
        <v>97</v>
      </c>
      <c r="T101" s="7">
        <v>19</v>
      </c>
      <c r="U101" s="36">
        <v>20</v>
      </c>
      <c r="V101" s="36">
        <v>21</v>
      </c>
      <c r="W101" s="22"/>
      <c r="X101" s="22"/>
      <c r="Y101" s="22"/>
      <c r="Z101" s="22"/>
      <c r="AA101" s="22"/>
      <c r="AB101" s="22"/>
      <c r="AC101" s="22"/>
      <c r="AD101" s="22"/>
      <c r="AE101" s="22"/>
    </row>
    <row r="102" spans="1:31">
      <c r="A102" s="21" t="s">
        <v>137</v>
      </c>
      <c r="B102" s="26" t="s">
        <v>36</v>
      </c>
      <c r="C102" s="21" t="str">
        <f t="shared" si="33"/>
        <v>Portsmouth Abbey</v>
      </c>
      <c r="D102" s="26" t="str">
        <f>D98</f>
        <v>Blue</v>
      </c>
      <c r="E102" s="26">
        <f t="shared" si="34"/>
        <v>7</v>
      </c>
      <c r="F102" s="26">
        <f t="shared" si="35"/>
        <v>8</v>
      </c>
      <c r="G102" s="26">
        <f t="shared" si="36"/>
        <v>9</v>
      </c>
      <c r="H102" s="15"/>
      <c r="I102" s="26" t="s">
        <v>35</v>
      </c>
      <c r="J102" s="21" t="str">
        <f t="shared" si="37"/>
        <v>Broadneck HS</v>
      </c>
      <c r="K102" s="26" t="str">
        <f>K100</f>
        <v>Yellow</v>
      </c>
      <c r="L102" s="26">
        <f t="shared" si="38"/>
        <v>10</v>
      </c>
      <c r="M102" s="26">
        <f t="shared" si="39"/>
        <v>11</v>
      </c>
      <c r="N102" s="26">
        <f t="shared" si="40"/>
        <v>12</v>
      </c>
      <c r="O102" s="33"/>
      <c r="P102" s="18" t="str">
        <f t="shared" si="41"/>
        <v>ZY</v>
      </c>
      <c r="Q102" s="22"/>
      <c r="R102" s="4" t="s">
        <v>90</v>
      </c>
      <c r="S102" s="41" t="s">
        <v>99</v>
      </c>
      <c r="T102" s="36">
        <v>22</v>
      </c>
      <c r="U102" s="36">
        <v>23</v>
      </c>
      <c r="V102" s="36">
        <v>24</v>
      </c>
      <c r="W102" s="22"/>
      <c r="X102" s="22"/>
      <c r="Y102" s="22"/>
      <c r="Z102" s="22"/>
      <c r="AA102" s="22"/>
      <c r="AB102" s="22"/>
      <c r="AC102" s="22"/>
      <c r="AD102" s="22"/>
      <c r="AE102" s="22"/>
    </row>
    <row r="103" spans="1:31">
      <c r="A103" s="21" t="s">
        <v>138</v>
      </c>
      <c r="B103" s="26" t="s">
        <v>34</v>
      </c>
      <c r="C103" s="21" t="str">
        <f t="shared" si="33"/>
        <v>Antilles School</v>
      </c>
      <c r="D103" s="26" t="str">
        <f>D101</f>
        <v>Turquoise</v>
      </c>
      <c r="E103" s="26">
        <f t="shared" si="34"/>
        <v>19</v>
      </c>
      <c r="F103" s="26">
        <f t="shared" si="35"/>
        <v>20</v>
      </c>
      <c r="G103" s="26">
        <f t="shared" si="36"/>
        <v>21</v>
      </c>
      <c r="H103" s="15"/>
      <c r="I103" s="26" t="s">
        <v>33</v>
      </c>
      <c r="J103" s="21" t="str">
        <f t="shared" si="37"/>
        <v>Point Loma HS</v>
      </c>
      <c r="K103" s="26" t="str">
        <f>K101</f>
        <v>Pink</v>
      </c>
      <c r="L103" s="26">
        <f t="shared" si="38"/>
        <v>22</v>
      </c>
      <c r="M103" s="26">
        <f t="shared" si="39"/>
        <v>23</v>
      </c>
      <c r="N103" s="26">
        <f t="shared" si="40"/>
        <v>24</v>
      </c>
      <c r="O103" s="33"/>
      <c r="P103" s="18" t="str">
        <f t="shared" si="41"/>
        <v>XW</v>
      </c>
      <c r="Q103" s="22"/>
      <c r="R103" s="22"/>
      <c r="S103" s="22"/>
      <c r="T103" s="22"/>
      <c r="U103" s="22"/>
      <c r="V103" s="22"/>
      <c r="W103" s="22"/>
      <c r="X103" s="22"/>
      <c r="Y103" s="22"/>
      <c r="Z103" s="22"/>
      <c r="AA103" s="22"/>
      <c r="AB103" s="22"/>
      <c r="AC103" s="22"/>
      <c r="AD103" s="22"/>
      <c r="AE103" s="22"/>
    </row>
    <row r="104" spans="1:31">
      <c r="A104" s="28"/>
      <c r="B104" s="28"/>
      <c r="C104" s="28"/>
      <c r="D104" s="28"/>
      <c r="E104" s="28"/>
      <c r="F104" s="28"/>
      <c r="G104" s="28"/>
      <c r="H104" s="28"/>
      <c r="I104" s="28"/>
      <c r="J104" s="28"/>
      <c r="K104" s="28"/>
      <c r="L104" s="28"/>
      <c r="M104" s="28"/>
      <c r="N104" s="28"/>
      <c r="O104" s="22"/>
      <c r="P104" s="22"/>
      <c r="Q104" s="22"/>
      <c r="R104" s="22"/>
      <c r="S104" s="22"/>
      <c r="T104" s="22"/>
      <c r="U104" s="22"/>
      <c r="V104" s="22"/>
      <c r="W104" s="22"/>
      <c r="X104" s="22"/>
      <c r="Y104" s="22"/>
      <c r="Z104" s="22"/>
      <c r="AA104" s="22"/>
      <c r="AB104" s="22"/>
      <c r="AC104" s="22"/>
      <c r="AD104" s="22"/>
      <c r="AE104" s="22"/>
    </row>
    <row r="105" spans="1:3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ht="15.75" customHeight="1">
      <c r="A107" s="63" t="str">
        <f>CONCATENATE(A90," Tie Breakers")</f>
        <v>Gold Championship Round Tie Breakers</v>
      </c>
      <c r="B107" s="57"/>
      <c r="C107" s="57"/>
      <c r="D107" s="57"/>
      <c r="E107" s="57"/>
      <c r="F107" s="57"/>
      <c r="G107" s="57"/>
      <c r="H107" s="23"/>
      <c r="I107" s="23"/>
      <c r="J107" s="23"/>
      <c r="K107" s="23"/>
      <c r="L107" s="23"/>
      <c r="M107" s="23"/>
      <c r="N107" s="23"/>
      <c r="O107" s="22"/>
      <c r="P107" s="22"/>
      <c r="Q107" s="22"/>
      <c r="R107" s="22"/>
      <c r="S107" s="22"/>
      <c r="T107" s="22"/>
      <c r="U107" s="22"/>
      <c r="V107" s="22"/>
      <c r="W107" s="22"/>
      <c r="X107" s="22"/>
      <c r="Y107" s="22"/>
      <c r="Z107" s="22"/>
      <c r="AA107" s="22"/>
      <c r="AB107" s="22"/>
      <c r="AC107" s="22"/>
      <c r="AD107" s="22"/>
      <c r="AE107" s="22"/>
    </row>
    <row r="108" spans="1:31">
      <c r="A108" s="14" t="s">
        <v>57</v>
      </c>
      <c r="B108" s="26"/>
      <c r="C108" s="14" t="s">
        <v>63</v>
      </c>
      <c r="D108" s="14" t="s">
        <v>66</v>
      </c>
      <c r="E108" s="64" t="s">
        <v>67</v>
      </c>
      <c r="F108" s="65"/>
      <c r="G108" s="66"/>
      <c r="H108" s="14" t="s">
        <v>68</v>
      </c>
      <c r="I108" s="26"/>
      <c r="J108" s="14" t="s">
        <v>69</v>
      </c>
      <c r="K108" s="14" t="s">
        <v>66</v>
      </c>
      <c r="L108" s="64" t="s">
        <v>67</v>
      </c>
      <c r="M108" s="65"/>
      <c r="N108" s="66"/>
      <c r="O108" s="33"/>
      <c r="P108" s="22"/>
      <c r="Q108" s="22"/>
      <c r="R108" s="22"/>
      <c r="S108" s="22"/>
      <c r="T108" s="22"/>
      <c r="U108" s="22"/>
      <c r="V108" s="22"/>
      <c r="W108" s="22"/>
      <c r="X108" s="22"/>
      <c r="Y108" s="22"/>
      <c r="Z108" s="22"/>
      <c r="AA108" s="22"/>
      <c r="AB108" s="22"/>
      <c r="AC108" s="22"/>
      <c r="AD108" s="22"/>
      <c r="AE108" s="22"/>
    </row>
    <row r="109" spans="1:31">
      <c r="A109" s="21" t="s">
        <v>139</v>
      </c>
      <c r="B109" s="20"/>
      <c r="C109" s="21" t="e">
        <f t="shared" ref="C109:C120" si="44">IF((LEN(INDEX($R$92:$R$95,MATCH(B109,$Q$92:$Q$95,0)))=0),"",INDEX($R$92:$R$95,MATCH(B109,$Q$92:$Q$95,0)))</f>
        <v>#N/A</v>
      </c>
      <c r="D109" s="20"/>
      <c r="E109" s="26" t="e">
        <f t="shared" ref="E109:E120" si="45">INDEX(T$99:T$102,MATCH($D109,$S$99:$S$102,0))</f>
        <v>#N/A</v>
      </c>
      <c r="F109" s="26" t="e">
        <f t="shared" ref="F109:F120" si="46">INDEX(U$99:U$102,MATCH($D109,$S$99:$S$102,0))</f>
        <v>#N/A</v>
      </c>
      <c r="G109" s="26" t="e">
        <f t="shared" ref="G109:G120" si="47">INDEX(V$99:V$102,MATCH($D109,$S$99:$S$102,0))</f>
        <v>#N/A</v>
      </c>
      <c r="H109" s="15"/>
      <c r="I109" s="20"/>
      <c r="J109" s="21" t="e">
        <f t="shared" ref="J109:J120" si="48">IF((LEN(INDEX($R$92:$R$95,MATCH(I109,$Q$92:$Q$95,0)))=0),"",INDEX($R$92:$R$95,MATCH(I109,$Q$92:$Q$95,0)))</f>
        <v>#N/A</v>
      </c>
      <c r="K109" s="20"/>
      <c r="L109" s="26" t="e">
        <f t="shared" ref="L109:L120" si="49">INDEX(T$99:T$102,MATCH($K109,$S$99:$S$102,0))</f>
        <v>#N/A</v>
      </c>
      <c r="M109" s="26" t="e">
        <f t="shared" ref="M109:M120" si="50">INDEX(U$99:U$102,MATCH($K109,$S$99:$S$102,0))</f>
        <v>#N/A</v>
      </c>
      <c r="N109" s="26" t="e">
        <f t="shared" ref="N109:N120" si="51">INDEX(V$99:V$102,MATCH($K109,$S$99:$S$102,0))</f>
        <v>#N/A</v>
      </c>
      <c r="O109" s="33"/>
      <c r="P109" s="22"/>
      <c r="Q109" s="22"/>
      <c r="R109" s="22"/>
      <c r="S109" s="22"/>
      <c r="T109" s="22"/>
      <c r="U109" s="22"/>
      <c r="V109" s="22"/>
      <c r="W109" s="22"/>
      <c r="X109" s="22"/>
      <c r="Y109" s="22"/>
      <c r="Z109" s="22"/>
      <c r="AA109" s="22"/>
      <c r="AB109" s="22"/>
      <c r="AC109" s="22"/>
      <c r="AD109" s="22"/>
      <c r="AE109" s="22"/>
    </row>
    <row r="110" spans="1:31">
      <c r="A110" s="21" t="s">
        <v>140</v>
      </c>
      <c r="B110" s="20"/>
      <c r="C110" s="21" t="e">
        <f t="shared" si="44"/>
        <v>#N/A</v>
      </c>
      <c r="D110" s="20"/>
      <c r="E110" s="26" t="e">
        <f t="shared" si="45"/>
        <v>#N/A</v>
      </c>
      <c r="F110" s="26" t="e">
        <f t="shared" si="46"/>
        <v>#N/A</v>
      </c>
      <c r="G110" s="26" t="e">
        <f t="shared" si="47"/>
        <v>#N/A</v>
      </c>
      <c r="H110" s="15"/>
      <c r="I110" s="20"/>
      <c r="J110" s="21" t="e">
        <f t="shared" si="48"/>
        <v>#N/A</v>
      </c>
      <c r="K110" s="20"/>
      <c r="L110" s="26" t="e">
        <f t="shared" si="49"/>
        <v>#N/A</v>
      </c>
      <c r="M110" s="26" t="e">
        <f t="shared" si="50"/>
        <v>#N/A</v>
      </c>
      <c r="N110" s="26" t="e">
        <f t="shared" si="51"/>
        <v>#N/A</v>
      </c>
      <c r="O110" s="33"/>
      <c r="P110" s="22"/>
      <c r="Q110" s="22"/>
      <c r="R110" s="22"/>
      <c r="S110" s="22"/>
      <c r="T110" s="22"/>
      <c r="U110" s="22"/>
      <c r="V110" s="22"/>
      <c r="W110" s="22"/>
      <c r="X110" s="22"/>
      <c r="Y110" s="22"/>
      <c r="Z110" s="22"/>
      <c r="AA110" s="22"/>
      <c r="AB110" s="22"/>
      <c r="AC110" s="22"/>
      <c r="AD110" s="22"/>
      <c r="AE110" s="22"/>
    </row>
    <row r="111" spans="1:31" hidden="1">
      <c r="A111" s="21" t="s">
        <v>141</v>
      </c>
      <c r="B111" s="20"/>
      <c r="C111" s="21" t="e">
        <f t="shared" si="44"/>
        <v>#N/A</v>
      </c>
      <c r="D111" s="20"/>
      <c r="E111" s="26" t="e">
        <f t="shared" si="45"/>
        <v>#N/A</v>
      </c>
      <c r="F111" s="26" t="e">
        <f t="shared" si="46"/>
        <v>#N/A</v>
      </c>
      <c r="G111" s="26" t="e">
        <f t="shared" si="47"/>
        <v>#N/A</v>
      </c>
      <c r="H111" s="15"/>
      <c r="I111" s="20"/>
      <c r="J111" s="21" t="e">
        <f t="shared" si="48"/>
        <v>#N/A</v>
      </c>
      <c r="K111" s="20"/>
      <c r="L111" s="26" t="e">
        <f t="shared" si="49"/>
        <v>#N/A</v>
      </c>
      <c r="M111" s="26" t="e">
        <f t="shared" si="50"/>
        <v>#N/A</v>
      </c>
      <c r="N111" s="26" t="e">
        <f t="shared" si="51"/>
        <v>#N/A</v>
      </c>
      <c r="O111" s="33"/>
      <c r="P111" s="22"/>
      <c r="Q111" s="22"/>
      <c r="R111" s="22"/>
      <c r="S111" s="22"/>
      <c r="T111" s="22"/>
      <c r="U111" s="22"/>
      <c r="V111" s="22"/>
      <c r="W111" s="22"/>
      <c r="X111" s="22"/>
      <c r="Y111" s="22"/>
      <c r="Z111" s="22"/>
      <c r="AA111" s="22"/>
      <c r="AB111" s="22"/>
      <c r="AC111" s="22"/>
      <c r="AD111" s="22"/>
      <c r="AE111" s="22"/>
    </row>
    <row r="112" spans="1:31" hidden="1">
      <c r="A112" s="21" t="s">
        <v>142</v>
      </c>
      <c r="B112" s="20"/>
      <c r="C112" s="21" t="e">
        <f t="shared" si="44"/>
        <v>#N/A</v>
      </c>
      <c r="D112" s="20"/>
      <c r="E112" s="26" t="e">
        <f t="shared" si="45"/>
        <v>#N/A</v>
      </c>
      <c r="F112" s="26" t="e">
        <f t="shared" si="46"/>
        <v>#N/A</v>
      </c>
      <c r="G112" s="26" t="e">
        <f t="shared" si="47"/>
        <v>#N/A</v>
      </c>
      <c r="H112" s="15"/>
      <c r="I112" s="20"/>
      <c r="J112" s="21" t="e">
        <f t="shared" si="48"/>
        <v>#N/A</v>
      </c>
      <c r="K112" s="20"/>
      <c r="L112" s="26" t="e">
        <f t="shared" si="49"/>
        <v>#N/A</v>
      </c>
      <c r="M112" s="26" t="e">
        <f t="shared" si="50"/>
        <v>#N/A</v>
      </c>
      <c r="N112" s="26" t="e">
        <f t="shared" si="51"/>
        <v>#N/A</v>
      </c>
      <c r="O112" s="33"/>
      <c r="P112" s="22"/>
      <c r="Q112" s="22"/>
      <c r="R112" s="22"/>
      <c r="S112" s="22"/>
      <c r="T112" s="22"/>
      <c r="U112" s="22"/>
      <c r="V112" s="22"/>
      <c r="W112" s="22"/>
      <c r="X112" s="22"/>
      <c r="Y112" s="22"/>
      <c r="Z112" s="22"/>
      <c r="AA112" s="22"/>
      <c r="AB112" s="22"/>
      <c r="AC112" s="22"/>
      <c r="AD112" s="22"/>
      <c r="AE112" s="22"/>
    </row>
    <row r="113" spans="1:31" hidden="1">
      <c r="A113" s="21" t="s">
        <v>143</v>
      </c>
      <c r="B113" s="20"/>
      <c r="C113" s="21" t="e">
        <f t="shared" si="44"/>
        <v>#N/A</v>
      </c>
      <c r="D113" s="20"/>
      <c r="E113" s="26" t="e">
        <f t="shared" si="45"/>
        <v>#N/A</v>
      </c>
      <c r="F113" s="26" t="e">
        <f t="shared" si="46"/>
        <v>#N/A</v>
      </c>
      <c r="G113" s="26" t="e">
        <f t="shared" si="47"/>
        <v>#N/A</v>
      </c>
      <c r="H113" s="15"/>
      <c r="I113" s="20"/>
      <c r="J113" s="21" t="e">
        <f t="shared" si="48"/>
        <v>#N/A</v>
      </c>
      <c r="K113" s="20"/>
      <c r="L113" s="26" t="e">
        <f t="shared" si="49"/>
        <v>#N/A</v>
      </c>
      <c r="M113" s="26" t="e">
        <f t="shared" si="50"/>
        <v>#N/A</v>
      </c>
      <c r="N113" s="26" t="e">
        <f t="shared" si="51"/>
        <v>#N/A</v>
      </c>
      <c r="O113" s="33"/>
      <c r="P113" s="22"/>
      <c r="Q113" s="22"/>
      <c r="R113" s="22"/>
      <c r="S113" s="22"/>
      <c r="T113" s="22"/>
      <c r="U113" s="22"/>
      <c r="V113" s="22"/>
      <c r="W113" s="22"/>
      <c r="X113" s="22"/>
      <c r="Y113" s="22"/>
      <c r="Z113" s="22"/>
      <c r="AA113" s="22"/>
      <c r="AB113" s="22"/>
      <c r="AC113" s="22"/>
      <c r="AD113" s="22"/>
      <c r="AE113" s="22"/>
    </row>
    <row r="114" spans="1:31" hidden="1">
      <c r="A114" s="21" t="s">
        <v>144</v>
      </c>
      <c r="B114" s="20"/>
      <c r="C114" s="21" t="e">
        <f t="shared" si="44"/>
        <v>#N/A</v>
      </c>
      <c r="D114" s="20"/>
      <c r="E114" s="26" t="e">
        <f t="shared" si="45"/>
        <v>#N/A</v>
      </c>
      <c r="F114" s="26" t="e">
        <f t="shared" si="46"/>
        <v>#N/A</v>
      </c>
      <c r="G114" s="26" t="e">
        <f t="shared" si="47"/>
        <v>#N/A</v>
      </c>
      <c r="H114" s="15"/>
      <c r="I114" s="20"/>
      <c r="J114" s="21" t="e">
        <f t="shared" si="48"/>
        <v>#N/A</v>
      </c>
      <c r="K114" s="20"/>
      <c r="L114" s="26" t="e">
        <f t="shared" si="49"/>
        <v>#N/A</v>
      </c>
      <c r="M114" s="26" t="e">
        <f t="shared" si="50"/>
        <v>#N/A</v>
      </c>
      <c r="N114" s="26" t="e">
        <f t="shared" si="51"/>
        <v>#N/A</v>
      </c>
      <c r="O114" s="33"/>
      <c r="P114" s="22"/>
      <c r="Q114" s="22"/>
      <c r="R114" s="22"/>
      <c r="S114" s="22"/>
      <c r="T114" s="22"/>
      <c r="U114" s="22"/>
      <c r="V114" s="22"/>
      <c r="W114" s="22"/>
      <c r="X114" s="22"/>
      <c r="Y114" s="22"/>
      <c r="Z114" s="22"/>
      <c r="AA114" s="22"/>
      <c r="AB114" s="22"/>
      <c r="AC114" s="22"/>
      <c r="AD114" s="22"/>
      <c r="AE114" s="22"/>
    </row>
    <row r="115" spans="1:31" hidden="1">
      <c r="A115" s="21" t="s">
        <v>145</v>
      </c>
      <c r="B115" s="20"/>
      <c r="C115" s="21" t="e">
        <f t="shared" si="44"/>
        <v>#N/A</v>
      </c>
      <c r="D115" s="20"/>
      <c r="E115" s="26" t="e">
        <f t="shared" si="45"/>
        <v>#N/A</v>
      </c>
      <c r="F115" s="26" t="e">
        <f t="shared" si="46"/>
        <v>#N/A</v>
      </c>
      <c r="G115" s="26" t="e">
        <f t="shared" si="47"/>
        <v>#N/A</v>
      </c>
      <c r="H115" s="15"/>
      <c r="I115" s="20"/>
      <c r="J115" s="21" t="e">
        <f t="shared" si="48"/>
        <v>#N/A</v>
      </c>
      <c r="K115" s="20"/>
      <c r="L115" s="26" t="e">
        <f t="shared" si="49"/>
        <v>#N/A</v>
      </c>
      <c r="M115" s="26" t="e">
        <f t="shared" si="50"/>
        <v>#N/A</v>
      </c>
      <c r="N115" s="26" t="e">
        <f t="shared" si="51"/>
        <v>#N/A</v>
      </c>
      <c r="O115" s="33"/>
      <c r="P115" s="22"/>
      <c r="Q115" s="22"/>
      <c r="R115" s="22"/>
      <c r="S115" s="22"/>
      <c r="T115" s="22"/>
      <c r="U115" s="22"/>
      <c r="V115" s="22"/>
      <c r="W115" s="22"/>
      <c r="X115" s="22"/>
      <c r="Y115" s="22"/>
      <c r="Z115" s="22"/>
      <c r="AA115" s="22"/>
      <c r="AB115" s="22"/>
      <c r="AC115" s="22"/>
      <c r="AD115" s="22"/>
      <c r="AE115" s="22"/>
    </row>
    <row r="116" spans="1:31" hidden="1">
      <c r="A116" s="21" t="s">
        <v>146</v>
      </c>
      <c r="B116" s="20"/>
      <c r="C116" s="21" t="e">
        <f t="shared" si="44"/>
        <v>#N/A</v>
      </c>
      <c r="D116" s="20"/>
      <c r="E116" s="26" t="e">
        <f t="shared" si="45"/>
        <v>#N/A</v>
      </c>
      <c r="F116" s="26" t="e">
        <f t="shared" si="46"/>
        <v>#N/A</v>
      </c>
      <c r="G116" s="26" t="e">
        <f t="shared" si="47"/>
        <v>#N/A</v>
      </c>
      <c r="H116" s="15"/>
      <c r="I116" s="20"/>
      <c r="J116" s="21" t="e">
        <f t="shared" si="48"/>
        <v>#N/A</v>
      </c>
      <c r="K116" s="20"/>
      <c r="L116" s="26" t="e">
        <f t="shared" si="49"/>
        <v>#N/A</v>
      </c>
      <c r="M116" s="26" t="e">
        <f t="shared" si="50"/>
        <v>#N/A</v>
      </c>
      <c r="N116" s="26" t="e">
        <f t="shared" si="51"/>
        <v>#N/A</v>
      </c>
      <c r="O116" s="33"/>
      <c r="P116" s="22"/>
      <c r="Q116" s="22"/>
      <c r="R116" s="22"/>
      <c r="S116" s="22"/>
      <c r="T116" s="22"/>
      <c r="U116" s="22"/>
      <c r="V116" s="22"/>
      <c r="W116" s="22"/>
      <c r="X116" s="22"/>
      <c r="Y116" s="22"/>
      <c r="Z116" s="22"/>
      <c r="AA116" s="22"/>
      <c r="AB116" s="22"/>
      <c r="AC116" s="22"/>
      <c r="AD116" s="22"/>
      <c r="AE116" s="22"/>
    </row>
    <row r="117" spans="1:31" hidden="1">
      <c r="A117" s="21" t="s">
        <v>147</v>
      </c>
      <c r="B117" s="20"/>
      <c r="C117" s="21" t="e">
        <f t="shared" si="44"/>
        <v>#N/A</v>
      </c>
      <c r="D117" s="20"/>
      <c r="E117" s="26" t="e">
        <f t="shared" si="45"/>
        <v>#N/A</v>
      </c>
      <c r="F117" s="26" t="e">
        <f t="shared" si="46"/>
        <v>#N/A</v>
      </c>
      <c r="G117" s="26" t="e">
        <f t="shared" si="47"/>
        <v>#N/A</v>
      </c>
      <c r="H117" s="15"/>
      <c r="I117" s="20"/>
      <c r="J117" s="21" t="e">
        <f t="shared" si="48"/>
        <v>#N/A</v>
      </c>
      <c r="K117" s="20"/>
      <c r="L117" s="26" t="e">
        <f t="shared" si="49"/>
        <v>#N/A</v>
      </c>
      <c r="M117" s="26" t="e">
        <f t="shared" si="50"/>
        <v>#N/A</v>
      </c>
      <c r="N117" s="26" t="e">
        <f t="shared" si="51"/>
        <v>#N/A</v>
      </c>
      <c r="O117" s="33"/>
      <c r="P117" s="22"/>
      <c r="Q117" s="22"/>
      <c r="R117" s="22"/>
      <c r="S117" s="22"/>
      <c r="T117" s="22"/>
      <c r="U117" s="22"/>
      <c r="V117" s="22"/>
      <c r="W117" s="22"/>
      <c r="X117" s="22"/>
      <c r="Y117" s="22"/>
      <c r="Z117" s="22"/>
      <c r="AA117" s="22"/>
      <c r="AB117" s="22"/>
      <c r="AC117" s="22"/>
      <c r="AD117" s="22"/>
      <c r="AE117" s="22"/>
    </row>
    <row r="118" spans="1:31" hidden="1">
      <c r="A118" s="21" t="s">
        <v>148</v>
      </c>
      <c r="B118" s="20"/>
      <c r="C118" s="21" t="e">
        <f t="shared" si="44"/>
        <v>#N/A</v>
      </c>
      <c r="D118" s="20"/>
      <c r="E118" s="26" t="e">
        <f t="shared" si="45"/>
        <v>#N/A</v>
      </c>
      <c r="F118" s="26" t="e">
        <f t="shared" si="46"/>
        <v>#N/A</v>
      </c>
      <c r="G118" s="26" t="e">
        <f t="shared" si="47"/>
        <v>#N/A</v>
      </c>
      <c r="H118" s="15"/>
      <c r="I118" s="20"/>
      <c r="J118" s="21" t="e">
        <f t="shared" si="48"/>
        <v>#N/A</v>
      </c>
      <c r="K118" s="20"/>
      <c r="L118" s="26" t="e">
        <f t="shared" si="49"/>
        <v>#N/A</v>
      </c>
      <c r="M118" s="26" t="e">
        <f t="shared" si="50"/>
        <v>#N/A</v>
      </c>
      <c r="N118" s="26" t="e">
        <f t="shared" si="51"/>
        <v>#N/A</v>
      </c>
      <c r="O118" s="33"/>
      <c r="P118" s="22"/>
      <c r="Q118" s="22"/>
      <c r="R118" s="22"/>
      <c r="S118" s="22"/>
      <c r="T118" s="22"/>
      <c r="U118" s="22"/>
      <c r="V118" s="22"/>
      <c r="W118" s="22"/>
      <c r="X118" s="22"/>
      <c r="Y118" s="22"/>
      <c r="Z118" s="22"/>
      <c r="AA118" s="22"/>
      <c r="AB118" s="22"/>
      <c r="AC118" s="22"/>
      <c r="AD118" s="22"/>
      <c r="AE118" s="22"/>
    </row>
    <row r="119" spans="1:31" hidden="1">
      <c r="A119" s="21" t="s">
        <v>149</v>
      </c>
      <c r="B119" s="20"/>
      <c r="C119" s="21" t="e">
        <f t="shared" si="44"/>
        <v>#N/A</v>
      </c>
      <c r="D119" s="20"/>
      <c r="E119" s="26" t="e">
        <f t="shared" si="45"/>
        <v>#N/A</v>
      </c>
      <c r="F119" s="26" t="e">
        <f t="shared" si="46"/>
        <v>#N/A</v>
      </c>
      <c r="G119" s="26" t="e">
        <f t="shared" si="47"/>
        <v>#N/A</v>
      </c>
      <c r="H119" s="15"/>
      <c r="I119" s="20"/>
      <c r="J119" s="21" t="e">
        <f t="shared" si="48"/>
        <v>#N/A</v>
      </c>
      <c r="K119" s="20"/>
      <c r="L119" s="26" t="e">
        <f t="shared" si="49"/>
        <v>#N/A</v>
      </c>
      <c r="M119" s="26" t="e">
        <f t="shared" si="50"/>
        <v>#N/A</v>
      </c>
      <c r="N119" s="26" t="e">
        <f t="shared" si="51"/>
        <v>#N/A</v>
      </c>
      <c r="O119" s="33"/>
      <c r="P119" s="22"/>
      <c r="Q119" s="22"/>
      <c r="R119" s="22"/>
      <c r="S119" s="22"/>
      <c r="T119" s="22"/>
      <c r="U119" s="22"/>
      <c r="V119" s="22"/>
      <c r="W119" s="22"/>
      <c r="X119" s="22"/>
      <c r="Y119" s="22"/>
      <c r="Z119" s="22"/>
      <c r="AA119" s="22"/>
      <c r="AB119" s="22"/>
      <c r="AC119" s="22"/>
      <c r="AD119" s="22"/>
      <c r="AE119" s="22"/>
    </row>
    <row r="120" spans="1:31" hidden="1">
      <c r="A120" s="21" t="s">
        <v>150</v>
      </c>
      <c r="B120" s="20"/>
      <c r="C120" s="21" t="e">
        <f t="shared" si="44"/>
        <v>#N/A</v>
      </c>
      <c r="D120" s="20"/>
      <c r="E120" s="26" t="e">
        <f t="shared" si="45"/>
        <v>#N/A</v>
      </c>
      <c r="F120" s="26" t="e">
        <f t="shared" si="46"/>
        <v>#N/A</v>
      </c>
      <c r="G120" s="26" t="e">
        <f t="shared" si="47"/>
        <v>#N/A</v>
      </c>
      <c r="H120" s="15"/>
      <c r="I120" s="20"/>
      <c r="J120" s="21" t="e">
        <f t="shared" si="48"/>
        <v>#N/A</v>
      </c>
      <c r="K120" s="20"/>
      <c r="L120" s="26" t="e">
        <f t="shared" si="49"/>
        <v>#N/A</v>
      </c>
      <c r="M120" s="26" t="e">
        <f t="shared" si="50"/>
        <v>#N/A</v>
      </c>
      <c r="N120" s="26" t="e">
        <f t="shared" si="51"/>
        <v>#N/A</v>
      </c>
      <c r="O120" s="33"/>
      <c r="P120" s="22"/>
      <c r="Q120" s="22"/>
      <c r="R120" s="22"/>
      <c r="S120" s="22"/>
      <c r="T120" s="22"/>
      <c r="U120" s="22"/>
      <c r="V120" s="22"/>
      <c r="W120" s="22"/>
      <c r="X120" s="22"/>
      <c r="Y120" s="22"/>
      <c r="Z120" s="22"/>
      <c r="AA120" s="22"/>
      <c r="AB120" s="22"/>
      <c r="AC120" s="22"/>
      <c r="AD120" s="22"/>
      <c r="AE120" s="22"/>
    </row>
    <row r="121" spans="1:31">
      <c r="A121" s="28"/>
      <c r="B121" s="28"/>
      <c r="C121" s="28"/>
      <c r="D121" s="28"/>
      <c r="E121" s="28"/>
      <c r="F121" s="28"/>
      <c r="G121" s="28"/>
      <c r="H121" s="28"/>
      <c r="I121" s="28"/>
      <c r="J121" s="28"/>
      <c r="K121" s="28"/>
      <c r="L121" s="28"/>
      <c r="M121" s="28"/>
      <c r="N121" s="28"/>
      <c r="O121" s="22"/>
      <c r="P121" s="22"/>
      <c r="Q121" s="22"/>
      <c r="R121" s="22"/>
      <c r="S121" s="22"/>
      <c r="T121" s="22"/>
      <c r="U121" s="22"/>
      <c r="V121" s="22"/>
      <c r="W121" s="22"/>
      <c r="X121" s="22"/>
      <c r="Y121" s="22"/>
      <c r="Z121" s="22"/>
      <c r="AA121" s="22"/>
      <c r="AB121" s="22"/>
      <c r="AC121" s="22"/>
      <c r="AD121" s="22"/>
      <c r="AE121" s="22"/>
    </row>
    <row r="122" spans="1:3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5.75" customHeight="1">
      <c r="A124" s="63" t="s">
        <v>37</v>
      </c>
      <c r="B124" s="57"/>
      <c r="C124" s="57"/>
      <c r="D124" s="57"/>
      <c r="E124" s="57"/>
      <c r="F124" s="57"/>
      <c r="G124" s="57"/>
      <c r="H124" s="23"/>
      <c r="I124" s="23"/>
      <c r="J124" s="23"/>
      <c r="K124" s="23"/>
      <c r="L124" s="23"/>
      <c r="M124" s="23"/>
      <c r="N124" s="23"/>
      <c r="O124" s="22"/>
      <c r="P124" s="22"/>
      <c r="Q124" s="63" t="str">
        <f>A124</f>
        <v>Silver Consolation Round</v>
      </c>
      <c r="R124" s="57"/>
      <c r="S124" s="57"/>
      <c r="T124" s="57"/>
      <c r="U124" s="57"/>
      <c r="V124" s="57"/>
      <c r="W124" s="22"/>
      <c r="X124" s="22"/>
      <c r="Y124" s="22"/>
      <c r="Z124" s="22"/>
      <c r="AA124" s="22"/>
      <c r="AB124" s="22"/>
      <c r="AC124" s="22"/>
      <c r="AD124" s="22"/>
      <c r="AE124" s="22"/>
    </row>
    <row r="125" spans="1:31">
      <c r="A125" s="14" t="s">
        <v>57</v>
      </c>
      <c r="B125" s="26"/>
      <c r="C125" s="14" t="s">
        <v>63</v>
      </c>
      <c r="D125" s="14" t="s">
        <v>66</v>
      </c>
      <c r="E125" s="64" t="s">
        <v>67</v>
      </c>
      <c r="F125" s="65"/>
      <c r="G125" s="66"/>
      <c r="H125" s="14" t="s">
        <v>68</v>
      </c>
      <c r="I125" s="26"/>
      <c r="J125" s="14" t="s">
        <v>69</v>
      </c>
      <c r="K125" s="14" t="s">
        <v>66</v>
      </c>
      <c r="L125" s="64" t="s">
        <v>67</v>
      </c>
      <c r="M125" s="65"/>
      <c r="N125" s="66"/>
      <c r="O125" s="33"/>
      <c r="P125" s="34"/>
      <c r="Q125" s="15"/>
      <c r="R125" s="3" t="s">
        <v>15</v>
      </c>
      <c r="S125" s="14" t="s">
        <v>38</v>
      </c>
      <c r="T125" s="14" t="s">
        <v>39</v>
      </c>
      <c r="U125" s="14" t="s">
        <v>40</v>
      </c>
      <c r="V125" s="14" t="s">
        <v>41</v>
      </c>
      <c r="W125" s="33"/>
      <c r="X125" s="22"/>
      <c r="Y125" s="22"/>
      <c r="Z125" s="22"/>
      <c r="AA125" s="22"/>
      <c r="AB125" s="22"/>
      <c r="AC125" s="22"/>
      <c r="AD125" s="22"/>
      <c r="AE125" s="22"/>
    </row>
    <row r="126" spans="1:31">
      <c r="A126" s="21" t="s">
        <v>151</v>
      </c>
      <c r="B126" s="26" t="s">
        <v>38</v>
      </c>
      <c r="C126" s="21" t="str">
        <f t="shared" ref="C126:C131" si="52">IF((LEN(INDEX($R$126:$R$129,MATCH(B126,$Q$126:$Q$129,0)))=0),"",INDEX($R$126:$R$129,MATCH(B126,$Q$126:$Q$129,0)))</f>
        <v>Corona del Mar HS</v>
      </c>
      <c r="D126" s="20" t="s">
        <v>85</v>
      </c>
      <c r="E126" s="26">
        <f t="shared" ref="E126:G131" si="53">INDEX(T$133:T$136,MATCH($D126,$S$133:$S$136,0))</f>
        <v>1</v>
      </c>
      <c r="F126" s="26">
        <f t="shared" si="53"/>
        <v>2</v>
      </c>
      <c r="G126" s="26">
        <f t="shared" si="53"/>
        <v>3</v>
      </c>
      <c r="H126" s="15"/>
      <c r="I126" s="26" t="s">
        <v>41</v>
      </c>
      <c r="J126" s="21" t="str">
        <f t="shared" ref="J126:J131" si="54">IF((LEN(INDEX($R$126:$R$129,MATCH(I126,$Q$126:$Q$129,0)))=0),"",INDEX($R$126:$R$129,MATCH(I126,$Q$126:$Q$129,0)))</f>
        <v>St Thomas Aquinas HS</v>
      </c>
      <c r="K126" s="20" t="s">
        <v>87</v>
      </c>
      <c r="L126" s="26">
        <f t="shared" ref="L126:N131" si="55">INDEX(T$133:T$136,MATCH($K126,$S$133:$S$136,0))</f>
        <v>4</v>
      </c>
      <c r="M126" s="26">
        <f t="shared" si="55"/>
        <v>5</v>
      </c>
      <c r="N126" s="26">
        <f t="shared" si="55"/>
        <v>6</v>
      </c>
      <c r="O126" s="33"/>
      <c r="P126" s="43" t="str">
        <f t="shared" ref="P126:P131" si="56">CONCATENATE(B126,I126)</f>
        <v>SV</v>
      </c>
      <c r="Q126" s="14" t="s">
        <v>38</v>
      </c>
      <c r="R126" s="21" t="str">
        <f>IF(ISERROR(MATCH(5,'Score Grid'!S$15:S$26,0)),"",INDEX('Score Grid'!B$15:B$26,MATCH(5,'Score Grid'!S$15:S$26,0)))</f>
        <v>Corona del Mar HS</v>
      </c>
      <c r="S126" s="26" t="str">
        <f t="shared" ref="S126:V129" si="57">IF(($Q126=S$125),"---",INDEX($A$126:$A$131,IF(ISERROR(MATCH(CONCATENATE($Q126,S$125),$P$126:$P$131,0)),MATCH(CONCATENATE(S$125,$Q126),$P$126:$P$131,0),MATCH(CONCATENATE($Q126,S$125),$P$126:$P$131,0))))</f>
        <v>---</v>
      </c>
      <c r="T126" s="26" t="str">
        <f t="shared" si="57"/>
        <v>S5</v>
      </c>
      <c r="U126" s="26" t="str">
        <f t="shared" si="57"/>
        <v>S3</v>
      </c>
      <c r="V126" s="26" t="str">
        <f t="shared" si="57"/>
        <v>S1</v>
      </c>
      <c r="W126" s="33"/>
      <c r="X126" s="22"/>
      <c r="Y126" s="22"/>
      <c r="Z126" s="22"/>
      <c r="AA126" s="22"/>
      <c r="AB126" s="22"/>
      <c r="AC126" s="22"/>
      <c r="AD126" s="22"/>
      <c r="AE126" s="22"/>
    </row>
    <row r="127" spans="1:31">
      <c r="A127" s="21" t="s">
        <v>152</v>
      </c>
      <c r="B127" s="26" t="s">
        <v>39</v>
      </c>
      <c r="C127" s="21" t="str">
        <f t="shared" si="52"/>
        <v>Cape Cod Academy</v>
      </c>
      <c r="D127" s="20" t="s">
        <v>85</v>
      </c>
      <c r="E127" s="26">
        <f t="shared" si="53"/>
        <v>1</v>
      </c>
      <c r="F127" s="26">
        <f t="shared" si="53"/>
        <v>2</v>
      </c>
      <c r="G127" s="26">
        <f t="shared" si="53"/>
        <v>3</v>
      </c>
      <c r="H127" s="15"/>
      <c r="I127" s="26" t="s">
        <v>40</v>
      </c>
      <c r="J127" s="21" t="str">
        <f t="shared" si="54"/>
        <v>Newport Harbor HS</v>
      </c>
      <c r="K127" s="20" t="s">
        <v>87</v>
      </c>
      <c r="L127" s="26">
        <f t="shared" si="55"/>
        <v>4</v>
      </c>
      <c r="M127" s="26">
        <f t="shared" si="55"/>
        <v>5</v>
      </c>
      <c r="N127" s="26">
        <f t="shared" si="55"/>
        <v>6</v>
      </c>
      <c r="O127" s="33"/>
      <c r="P127" s="43" t="str">
        <f t="shared" si="56"/>
        <v>TU</v>
      </c>
      <c r="Q127" s="14" t="s">
        <v>39</v>
      </c>
      <c r="R127" s="21" t="str">
        <f>IF(ISERROR(MATCH(6,'Score Grid'!S$15:S$26,0)),"",INDEX('Score Grid'!B$15:B$26,MATCH(6,'Score Grid'!S$15:S$26,0)))</f>
        <v>Cape Cod Academy</v>
      </c>
      <c r="S127" s="26" t="str">
        <f t="shared" si="57"/>
        <v>S5</v>
      </c>
      <c r="T127" s="26" t="str">
        <f t="shared" si="57"/>
        <v>---</v>
      </c>
      <c r="U127" s="26" t="str">
        <f t="shared" si="57"/>
        <v>S2</v>
      </c>
      <c r="V127" s="26" t="str">
        <f t="shared" si="57"/>
        <v>S4</v>
      </c>
      <c r="W127" s="33"/>
      <c r="X127" s="22"/>
      <c r="Y127" s="22"/>
      <c r="Z127" s="22"/>
      <c r="AA127" s="22"/>
      <c r="AB127" s="22"/>
      <c r="AC127" s="22"/>
      <c r="AD127" s="22"/>
      <c r="AE127" s="22"/>
    </row>
    <row r="128" spans="1:31">
      <c r="A128" s="21" t="s">
        <v>153</v>
      </c>
      <c r="B128" s="26" t="s">
        <v>38</v>
      </c>
      <c r="C128" s="21" t="str">
        <f t="shared" si="52"/>
        <v>Corona del Mar HS</v>
      </c>
      <c r="D128" s="26" t="str">
        <f>K126</f>
        <v>Green</v>
      </c>
      <c r="E128" s="26">
        <f t="shared" si="53"/>
        <v>4</v>
      </c>
      <c r="F128" s="26">
        <f t="shared" si="53"/>
        <v>5</v>
      </c>
      <c r="G128" s="26">
        <f t="shared" si="53"/>
        <v>6</v>
      </c>
      <c r="H128" s="15"/>
      <c r="I128" s="26" t="s">
        <v>40</v>
      </c>
      <c r="J128" s="21" t="str">
        <f t="shared" si="54"/>
        <v>Newport Harbor HS</v>
      </c>
      <c r="K128" s="26" t="str">
        <f>D126</f>
        <v>Red</v>
      </c>
      <c r="L128" s="26">
        <f t="shared" si="55"/>
        <v>1</v>
      </c>
      <c r="M128" s="26">
        <f t="shared" si="55"/>
        <v>2</v>
      </c>
      <c r="N128" s="26">
        <f t="shared" si="55"/>
        <v>3</v>
      </c>
      <c r="O128" s="33"/>
      <c r="P128" s="43" t="str">
        <f t="shared" si="56"/>
        <v>SU</v>
      </c>
      <c r="Q128" s="14" t="s">
        <v>40</v>
      </c>
      <c r="R128" s="21" t="str">
        <f>IF(ISERROR(MATCH(7,'Score Grid'!S$15:S$26,0)),"",INDEX('Score Grid'!B$15:B$26,MATCH(7,'Score Grid'!S$15:S$26,0)))</f>
        <v>Newport Harbor HS</v>
      </c>
      <c r="S128" s="26" t="str">
        <f t="shared" si="57"/>
        <v>S3</v>
      </c>
      <c r="T128" s="26" t="str">
        <f t="shared" si="57"/>
        <v>S2</v>
      </c>
      <c r="U128" s="26" t="str">
        <f t="shared" si="57"/>
        <v>---</v>
      </c>
      <c r="V128" s="26" t="str">
        <f t="shared" si="57"/>
        <v>S6</v>
      </c>
      <c r="W128" s="33"/>
      <c r="X128" s="22"/>
      <c r="Y128" s="22"/>
      <c r="Z128" s="22"/>
      <c r="AA128" s="22"/>
      <c r="AB128" s="22"/>
      <c r="AC128" s="22"/>
      <c r="AD128" s="22"/>
      <c r="AE128" s="22"/>
    </row>
    <row r="129" spans="1:31">
      <c r="A129" s="21" t="s">
        <v>154</v>
      </c>
      <c r="B129" s="26" t="s">
        <v>39</v>
      </c>
      <c r="C129" s="21" t="str">
        <f t="shared" si="52"/>
        <v>Cape Cod Academy</v>
      </c>
      <c r="D129" s="26" t="str">
        <f>K127</f>
        <v>Green</v>
      </c>
      <c r="E129" s="26">
        <f t="shared" si="53"/>
        <v>4</v>
      </c>
      <c r="F129" s="26">
        <f t="shared" si="53"/>
        <v>5</v>
      </c>
      <c r="G129" s="26">
        <f t="shared" si="53"/>
        <v>6</v>
      </c>
      <c r="H129" s="15"/>
      <c r="I129" s="26" t="s">
        <v>41</v>
      </c>
      <c r="J129" s="21" t="str">
        <f t="shared" si="54"/>
        <v>St Thomas Aquinas HS</v>
      </c>
      <c r="K129" s="26" t="str">
        <f>D127</f>
        <v>Red</v>
      </c>
      <c r="L129" s="26">
        <f t="shared" si="55"/>
        <v>1</v>
      </c>
      <c r="M129" s="26">
        <f t="shared" si="55"/>
        <v>2</v>
      </c>
      <c r="N129" s="26">
        <f t="shared" si="55"/>
        <v>3</v>
      </c>
      <c r="O129" s="33"/>
      <c r="P129" s="43" t="str">
        <f t="shared" si="56"/>
        <v>TV</v>
      </c>
      <c r="Q129" s="14" t="s">
        <v>41</v>
      </c>
      <c r="R129" s="21" t="str">
        <f>IF(ISERROR(MATCH(8,'Score Grid'!S$15:S$26,0)),"",INDEX('Score Grid'!B$15:B$26,MATCH(8,'Score Grid'!S$15:S$26,0)))</f>
        <v>St Thomas Aquinas HS</v>
      </c>
      <c r="S129" s="26" t="str">
        <f t="shared" si="57"/>
        <v>S1</v>
      </c>
      <c r="T129" s="26" t="str">
        <f t="shared" si="57"/>
        <v>S4</v>
      </c>
      <c r="U129" s="26" t="str">
        <f t="shared" si="57"/>
        <v>S6</v>
      </c>
      <c r="V129" s="26" t="str">
        <f t="shared" si="57"/>
        <v>---</v>
      </c>
      <c r="W129" s="33"/>
      <c r="X129" s="22"/>
      <c r="Y129" s="22"/>
      <c r="Z129" s="22"/>
      <c r="AA129" s="22"/>
      <c r="AB129" s="22"/>
      <c r="AC129" s="22"/>
      <c r="AD129" s="22"/>
      <c r="AE129" s="22"/>
    </row>
    <row r="130" spans="1:31">
      <c r="A130" s="21" t="s">
        <v>155</v>
      </c>
      <c r="B130" s="26" t="s">
        <v>38</v>
      </c>
      <c r="C130" s="21" t="str">
        <f t="shared" si="52"/>
        <v>Corona del Mar HS</v>
      </c>
      <c r="D130" s="26" t="str">
        <f>D126</f>
        <v>Red</v>
      </c>
      <c r="E130" s="26">
        <f t="shared" si="53"/>
        <v>1</v>
      </c>
      <c r="F130" s="26">
        <f t="shared" si="53"/>
        <v>2</v>
      </c>
      <c r="G130" s="26">
        <f t="shared" si="53"/>
        <v>3</v>
      </c>
      <c r="H130" s="15"/>
      <c r="I130" s="26" t="s">
        <v>39</v>
      </c>
      <c r="J130" s="21" t="str">
        <f t="shared" si="54"/>
        <v>Cape Cod Academy</v>
      </c>
      <c r="K130" s="26" t="str">
        <f>K126</f>
        <v>Green</v>
      </c>
      <c r="L130" s="26">
        <f t="shared" si="55"/>
        <v>4</v>
      </c>
      <c r="M130" s="26">
        <f t="shared" si="55"/>
        <v>5</v>
      </c>
      <c r="N130" s="26">
        <f t="shared" si="55"/>
        <v>6</v>
      </c>
      <c r="O130" s="33"/>
      <c r="P130" s="18" t="str">
        <f t="shared" si="56"/>
        <v>ST</v>
      </c>
      <c r="Q130" s="28"/>
      <c r="R130" s="28"/>
      <c r="S130" s="28"/>
      <c r="T130" s="28"/>
      <c r="U130" s="28"/>
      <c r="V130" s="28"/>
      <c r="W130" s="22"/>
      <c r="X130" s="22"/>
      <c r="Y130" s="22"/>
      <c r="Z130" s="22"/>
      <c r="AA130" s="22"/>
      <c r="AB130" s="22"/>
      <c r="AC130" s="22"/>
      <c r="AD130" s="22"/>
      <c r="AE130" s="22"/>
    </row>
    <row r="131" spans="1:31">
      <c r="A131" s="21" t="s">
        <v>156</v>
      </c>
      <c r="B131" s="26" t="s">
        <v>40</v>
      </c>
      <c r="C131" s="21" t="str">
        <f t="shared" si="52"/>
        <v>Newport Harbor HS</v>
      </c>
      <c r="D131" s="26" t="str">
        <f>D127</f>
        <v>Red</v>
      </c>
      <c r="E131" s="26">
        <f t="shared" si="53"/>
        <v>1</v>
      </c>
      <c r="F131" s="26">
        <f t="shared" si="53"/>
        <v>2</v>
      </c>
      <c r="G131" s="26">
        <f t="shared" si="53"/>
        <v>3</v>
      </c>
      <c r="H131" s="15"/>
      <c r="I131" s="26" t="s">
        <v>41</v>
      </c>
      <c r="J131" s="21" t="str">
        <f t="shared" si="54"/>
        <v>St Thomas Aquinas HS</v>
      </c>
      <c r="K131" s="26" t="str">
        <f>K126</f>
        <v>Green</v>
      </c>
      <c r="L131" s="26">
        <f t="shared" si="55"/>
        <v>4</v>
      </c>
      <c r="M131" s="26">
        <f t="shared" si="55"/>
        <v>5</v>
      </c>
      <c r="N131" s="26">
        <f t="shared" si="55"/>
        <v>6</v>
      </c>
      <c r="O131" s="33"/>
      <c r="P131" s="18" t="str">
        <f t="shared" si="56"/>
        <v>UV</v>
      </c>
      <c r="Q131" s="22"/>
      <c r="R131" s="22"/>
      <c r="S131" s="22"/>
      <c r="T131" s="22"/>
      <c r="U131" s="22"/>
      <c r="V131" s="22"/>
      <c r="W131" s="22"/>
      <c r="X131" s="22"/>
      <c r="Y131" s="22"/>
      <c r="Z131" s="22"/>
      <c r="AA131" s="22"/>
      <c r="AB131" s="22"/>
      <c r="AC131" s="22"/>
      <c r="AD131" s="22"/>
      <c r="AE131" s="22"/>
    </row>
    <row r="132" spans="1:31">
      <c r="A132" s="28"/>
      <c r="B132" s="28"/>
      <c r="C132" s="28"/>
      <c r="D132" s="28"/>
      <c r="E132" s="28"/>
      <c r="F132" s="28"/>
      <c r="G132" s="28"/>
      <c r="H132" s="28"/>
      <c r="I132" s="28"/>
      <c r="J132" s="28"/>
      <c r="K132" s="28"/>
      <c r="L132" s="28"/>
      <c r="M132" s="28"/>
      <c r="N132" s="28"/>
      <c r="O132" s="22"/>
      <c r="P132" s="18"/>
      <c r="Q132" s="22"/>
      <c r="R132" s="8" t="s">
        <v>133</v>
      </c>
      <c r="S132" s="24" t="s">
        <v>66</v>
      </c>
      <c r="T132" s="58" t="s">
        <v>83</v>
      </c>
      <c r="U132" s="58"/>
      <c r="V132" s="55"/>
      <c r="W132" s="22"/>
      <c r="X132" s="22"/>
      <c r="Y132" s="22"/>
      <c r="Z132" s="22"/>
      <c r="AA132" s="22"/>
      <c r="AB132" s="22"/>
      <c r="AC132" s="22"/>
      <c r="AD132" s="22"/>
      <c r="AE132" s="22"/>
    </row>
    <row r="133" spans="1:31">
      <c r="A133" s="22"/>
      <c r="B133" s="22"/>
      <c r="C133" s="22"/>
      <c r="D133" s="22"/>
      <c r="E133" s="22"/>
      <c r="F133" s="22"/>
      <c r="G133" s="22"/>
      <c r="H133" s="22"/>
      <c r="I133" s="22"/>
      <c r="J133" s="22"/>
      <c r="K133" s="22"/>
      <c r="L133" s="22"/>
      <c r="M133" s="22"/>
      <c r="N133" s="22"/>
      <c r="O133" s="22"/>
      <c r="P133" s="18"/>
      <c r="Q133" s="22"/>
      <c r="R133" s="4" t="s">
        <v>92</v>
      </c>
      <c r="S133" s="36" t="s">
        <v>85</v>
      </c>
      <c r="T133" s="36">
        <v>1</v>
      </c>
      <c r="U133" s="36">
        <v>2</v>
      </c>
      <c r="V133" s="36">
        <v>3</v>
      </c>
      <c r="W133" s="22"/>
      <c r="X133" s="22"/>
      <c r="Y133" s="22"/>
      <c r="Z133" s="22"/>
      <c r="AA133" s="22"/>
      <c r="AB133" s="22"/>
      <c r="AC133" s="22"/>
      <c r="AD133" s="22"/>
      <c r="AE133" s="22"/>
    </row>
    <row r="134" spans="1:31">
      <c r="A134" s="22"/>
      <c r="B134" s="22"/>
      <c r="C134" s="22"/>
      <c r="D134" s="22"/>
      <c r="E134" s="22"/>
      <c r="F134" s="22"/>
      <c r="G134" s="22"/>
      <c r="H134" s="22"/>
      <c r="I134" s="22"/>
      <c r="J134" s="22"/>
      <c r="K134" s="22"/>
      <c r="L134" s="22"/>
      <c r="M134" s="22"/>
      <c r="N134" s="22"/>
      <c r="O134" s="22"/>
      <c r="P134" s="18" t="str">
        <f>CONCATENATE(B134,I134)</f>
        <v/>
      </c>
      <c r="Q134" s="22"/>
      <c r="R134" s="4" t="s">
        <v>94</v>
      </c>
      <c r="S134" s="36" t="s">
        <v>87</v>
      </c>
      <c r="T134" s="36">
        <v>4</v>
      </c>
      <c r="U134" s="36">
        <v>5</v>
      </c>
      <c r="V134" s="36">
        <v>6</v>
      </c>
      <c r="W134" s="22"/>
      <c r="X134" s="22"/>
      <c r="Y134" s="22"/>
      <c r="Z134" s="22"/>
      <c r="AA134" s="22"/>
      <c r="AB134" s="22"/>
      <c r="AC134" s="22"/>
      <c r="AD134" s="22"/>
      <c r="AE134" s="22"/>
    </row>
    <row r="135" spans="1:31" ht="15.75" customHeight="1">
      <c r="A135" s="63" t="str">
        <f>CONCATENATE(A124," Tie Breakers")</f>
        <v>Silver Consolation Round Tie Breakers</v>
      </c>
      <c r="B135" s="57"/>
      <c r="C135" s="57"/>
      <c r="D135" s="57"/>
      <c r="E135" s="57"/>
      <c r="F135" s="57"/>
      <c r="G135" s="57"/>
      <c r="H135" s="23"/>
      <c r="I135" s="23"/>
      <c r="J135" s="23"/>
      <c r="K135" s="23"/>
      <c r="L135" s="23"/>
      <c r="M135" s="23"/>
      <c r="N135" s="23"/>
      <c r="O135" s="22"/>
      <c r="P135" s="18" t="str">
        <f>CONCATENATE(B135,I135)</f>
        <v/>
      </c>
      <c r="Q135" s="22"/>
      <c r="R135" s="4" t="s">
        <v>96</v>
      </c>
      <c r="S135" s="36"/>
      <c r="T135" s="36"/>
      <c r="U135" s="36"/>
      <c r="V135" s="36"/>
      <c r="W135" s="22"/>
      <c r="X135" s="22"/>
      <c r="Y135" s="22"/>
      <c r="Z135" s="22"/>
      <c r="AA135" s="22"/>
      <c r="AB135" s="22"/>
      <c r="AC135" s="22"/>
      <c r="AD135" s="22"/>
      <c r="AE135" s="22"/>
    </row>
    <row r="136" spans="1:31">
      <c r="A136" s="14" t="s">
        <v>57</v>
      </c>
      <c r="B136" s="26"/>
      <c r="C136" s="14" t="s">
        <v>63</v>
      </c>
      <c r="D136" s="14" t="s">
        <v>66</v>
      </c>
      <c r="E136" s="64" t="s">
        <v>67</v>
      </c>
      <c r="F136" s="65"/>
      <c r="G136" s="66"/>
      <c r="H136" s="14" t="s">
        <v>68</v>
      </c>
      <c r="I136" s="26"/>
      <c r="J136" s="14" t="s">
        <v>69</v>
      </c>
      <c r="K136" s="14" t="s">
        <v>66</v>
      </c>
      <c r="L136" s="64" t="s">
        <v>67</v>
      </c>
      <c r="M136" s="65"/>
      <c r="N136" s="66"/>
      <c r="O136" s="33"/>
      <c r="P136" s="18" t="str">
        <f>CONCATENATE(B136,I136)</f>
        <v/>
      </c>
      <c r="Q136" s="22"/>
      <c r="R136" s="4" t="s">
        <v>98</v>
      </c>
      <c r="S136" s="36"/>
      <c r="T136" s="36"/>
      <c r="U136" s="36"/>
      <c r="V136" s="36"/>
      <c r="W136" s="22"/>
      <c r="X136" s="22"/>
      <c r="Y136" s="22"/>
      <c r="Z136" s="22"/>
      <c r="AA136" s="22"/>
      <c r="AB136" s="22"/>
      <c r="AC136" s="22"/>
      <c r="AD136" s="22"/>
      <c r="AE136" s="22"/>
    </row>
    <row r="137" spans="1:31">
      <c r="A137" s="21" t="s">
        <v>157</v>
      </c>
      <c r="B137" s="20"/>
      <c r="C137" s="21" t="e">
        <f t="shared" ref="C137:C148" si="58">IF((LEN(INDEX($R$126:$R$129,MATCH(B137,$Q$126:$Q$129,0)))=0),"",INDEX($R$126:$R$129,MATCH(B137,$Q$126:$Q$129,0)))</f>
        <v>#N/A</v>
      </c>
      <c r="D137" s="20"/>
      <c r="E137" s="26" t="e">
        <f t="shared" ref="E137:E148" si="59">INDEX(T$133:T$136,MATCH($D137,$S$133:$S$136,0))</f>
        <v>#N/A</v>
      </c>
      <c r="F137" s="26" t="e">
        <f t="shared" ref="F137:F148" si="60">INDEX(U$133:U$136,MATCH($D137,$S$133:$S$136,0))</f>
        <v>#N/A</v>
      </c>
      <c r="G137" s="26" t="e">
        <f t="shared" ref="G137:G148" si="61">INDEX(V$133:V$136,MATCH($D137,$S$133:$S$136,0))</f>
        <v>#N/A</v>
      </c>
      <c r="H137" s="15"/>
      <c r="I137" s="20"/>
      <c r="J137" s="21" t="e">
        <f t="shared" ref="J137:J148" si="62">IF((LEN(INDEX($R$126:$R$129,MATCH(I137,$Q$126:$Q$129,0)))=0),"",INDEX($R$126:$R$129,MATCH(I137,$Q$126:$Q$129,0)))</f>
        <v>#N/A</v>
      </c>
      <c r="K137" s="20"/>
      <c r="L137" s="26" t="e">
        <f t="shared" ref="L137:L148" si="63">INDEX(T$133:T$136,MATCH($K137,$S$133:$S$136,0))</f>
        <v>#N/A</v>
      </c>
      <c r="M137" s="26" t="e">
        <f t="shared" ref="M137:M148" si="64">INDEX(U$133:U$136,MATCH($K137,$S$133:$S$136,0))</f>
        <v>#N/A</v>
      </c>
      <c r="N137" s="26" t="e">
        <f t="shared" ref="N137:N148" si="65">INDEX(V$133:V$136,MATCH($K137,$S$133:$S$136,0))</f>
        <v>#N/A</v>
      </c>
      <c r="O137" s="33"/>
      <c r="P137" s="18" t="str">
        <f>CONCATENATE(B137,I137)</f>
        <v/>
      </c>
      <c r="Q137" s="22"/>
      <c r="R137" s="22"/>
      <c r="S137" s="22"/>
      <c r="T137" s="22"/>
      <c r="U137" s="22"/>
      <c r="V137" s="22"/>
      <c r="W137" s="22"/>
      <c r="X137" s="22"/>
      <c r="Y137" s="22"/>
      <c r="Z137" s="22"/>
      <c r="AA137" s="22"/>
      <c r="AB137" s="22"/>
      <c r="AC137" s="22"/>
      <c r="AD137" s="22"/>
      <c r="AE137" s="22"/>
    </row>
    <row r="138" spans="1:31">
      <c r="A138" s="21" t="s">
        <v>158</v>
      </c>
      <c r="B138" s="20"/>
      <c r="C138" s="21" t="e">
        <f t="shared" si="58"/>
        <v>#N/A</v>
      </c>
      <c r="D138" s="20"/>
      <c r="E138" s="26" t="e">
        <f t="shared" si="59"/>
        <v>#N/A</v>
      </c>
      <c r="F138" s="26" t="e">
        <f t="shared" si="60"/>
        <v>#N/A</v>
      </c>
      <c r="G138" s="26" t="e">
        <f t="shared" si="61"/>
        <v>#N/A</v>
      </c>
      <c r="H138" s="15"/>
      <c r="I138" s="20"/>
      <c r="J138" s="21" t="e">
        <f t="shared" si="62"/>
        <v>#N/A</v>
      </c>
      <c r="K138" s="20"/>
      <c r="L138" s="26" t="e">
        <f t="shared" si="63"/>
        <v>#N/A</v>
      </c>
      <c r="M138" s="26" t="e">
        <f t="shared" si="64"/>
        <v>#N/A</v>
      </c>
      <c r="N138" s="26" t="e">
        <f t="shared" si="65"/>
        <v>#N/A</v>
      </c>
      <c r="O138" s="33"/>
      <c r="P138" s="22"/>
      <c r="Q138" s="22"/>
      <c r="R138" s="22"/>
      <c r="S138" s="22"/>
      <c r="T138" s="22"/>
      <c r="U138" s="22"/>
      <c r="V138" s="22"/>
      <c r="W138" s="22"/>
      <c r="X138" s="22"/>
      <c r="Y138" s="22"/>
      <c r="Z138" s="22"/>
      <c r="AA138" s="22"/>
      <c r="AB138" s="22"/>
      <c r="AC138" s="22"/>
      <c r="AD138" s="22"/>
      <c r="AE138" s="22"/>
    </row>
    <row r="139" spans="1:31" hidden="1">
      <c r="A139" s="21" t="s">
        <v>159</v>
      </c>
      <c r="B139" s="20"/>
      <c r="C139" s="21" t="e">
        <f t="shared" si="58"/>
        <v>#N/A</v>
      </c>
      <c r="D139" s="20"/>
      <c r="E139" s="26" t="e">
        <f t="shared" si="59"/>
        <v>#N/A</v>
      </c>
      <c r="F139" s="26" t="e">
        <f t="shared" si="60"/>
        <v>#N/A</v>
      </c>
      <c r="G139" s="26" t="e">
        <f t="shared" si="61"/>
        <v>#N/A</v>
      </c>
      <c r="H139" s="15"/>
      <c r="I139" s="20"/>
      <c r="J139" s="21" t="e">
        <f t="shared" si="62"/>
        <v>#N/A</v>
      </c>
      <c r="K139" s="20"/>
      <c r="L139" s="26" t="e">
        <f t="shared" si="63"/>
        <v>#N/A</v>
      </c>
      <c r="M139" s="26" t="e">
        <f t="shared" si="64"/>
        <v>#N/A</v>
      </c>
      <c r="N139" s="26" t="e">
        <f t="shared" si="65"/>
        <v>#N/A</v>
      </c>
      <c r="O139" s="33"/>
      <c r="P139" s="22"/>
      <c r="Q139" s="22"/>
      <c r="R139" s="22"/>
      <c r="S139" s="22"/>
      <c r="T139" s="22"/>
      <c r="U139" s="22"/>
      <c r="V139" s="22"/>
      <c r="W139" s="22"/>
      <c r="X139" s="22"/>
      <c r="Y139" s="22"/>
      <c r="Z139" s="22"/>
      <c r="AA139" s="22"/>
      <c r="AB139" s="22"/>
      <c r="AC139" s="22"/>
      <c r="AD139" s="22"/>
      <c r="AE139" s="22"/>
    </row>
    <row r="140" spans="1:31" hidden="1">
      <c r="A140" s="21" t="s">
        <v>160</v>
      </c>
      <c r="B140" s="20"/>
      <c r="C140" s="21" t="e">
        <f t="shared" si="58"/>
        <v>#N/A</v>
      </c>
      <c r="D140" s="20"/>
      <c r="E140" s="26" t="e">
        <f t="shared" si="59"/>
        <v>#N/A</v>
      </c>
      <c r="F140" s="26" t="e">
        <f t="shared" si="60"/>
        <v>#N/A</v>
      </c>
      <c r="G140" s="26" t="e">
        <f t="shared" si="61"/>
        <v>#N/A</v>
      </c>
      <c r="H140" s="15"/>
      <c r="I140" s="20"/>
      <c r="J140" s="21" t="e">
        <f t="shared" si="62"/>
        <v>#N/A</v>
      </c>
      <c r="K140" s="20"/>
      <c r="L140" s="26" t="e">
        <f t="shared" si="63"/>
        <v>#N/A</v>
      </c>
      <c r="M140" s="26" t="e">
        <f t="shared" si="64"/>
        <v>#N/A</v>
      </c>
      <c r="N140" s="26" t="e">
        <f t="shared" si="65"/>
        <v>#N/A</v>
      </c>
      <c r="O140" s="33"/>
      <c r="P140" s="22"/>
      <c r="Q140" s="22"/>
      <c r="R140" s="22"/>
      <c r="S140" s="22"/>
      <c r="T140" s="22"/>
      <c r="U140" s="22"/>
      <c r="V140" s="22"/>
      <c r="W140" s="22"/>
      <c r="X140" s="22"/>
      <c r="Y140" s="22"/>
      <c r="Z140" s="22"/>
      <c r="AA140" s="22"/>
      <c r="AB140" s="22"/>
      <c r="AC140" s="22"/>
      <c r="AD140" s="22"/>
      <c r="AE140" s="22"/>
    </row>
    <row r="141" spans="1:31" hidden="1">
      <c r="A141" s="21" t="s">
        <v>161</v>
      </c>
      <c r="B141" s="20"/>
      <c r="C141" s="21" t="e">
        <f t="shared" si="58"/>
        <v>#N/A</v>
      </c>
      <c r="D141" s="20"/>
      <c r="E141" s="26" t="e">
        <f t="shared" si="59"/>
        <v>#N/A</v>
      </c>
      <c r="F141" s="26" t="e">
        <f t="shared" si="60"/>
        <v>#N/A</v>
      </c>
      <c r="G141" s="26" t="e">
        <f t="shared" si="61"/>
        <v>#N/A</v>
      </c>
      <c r="H141" s="15"/>
      <c r="I141" s="20"/>
      <c r="J141" s="21" t="e">
        <f t="shared" si="62"/>
        <v>#N/A</v>
      </c>
      <c r="K141" s="20"/>
      <c r="L141" s="26" t="e">
        <f t="shared" si="63"/>
        <v>#N/A</v>
      </c>
      <c r="M141" s="26" t="e">
        <f t="shared" si="64"/>
        <v>#N/A</v>
      </c>
      <c r="N141" s="26" t="e">
        <f t="shared" si="65"/>
        <v>#N/A</v>
      </c>
      <c r="O141" s="33"/>
      <c r="P141" s="22"/>
      <c r="Q141" s="22"/>
      <c r="R141" s="22"/>
      <c r="S141" s="22"/>
      <c r="T141" s="22"/>
      <c r="U141" s="22"/>
      <c r="V141" s="22"/>
      <c r="W141" s="22"/>
      <c r="X141" s="22"/>
      <c r="Y141" s="22"/>
      <c r="Z141" s="22"/>
      <c r="AA141" s="22"/>
      <c r="AB141" s="22"/>
      <c r="AC141" s="22"/>
      <c r="AD141" s="22"/>
      <c r="AE141" s="22"/>
    </row>
    <row r="142" spans="1:31" hidden="1">
      <c r="A142" s="21" t="s">
        <v>162</v>
      </c>
      <c r="B142" s="20"/>
      <c r="C142" s="21" t="e">
        <f t="shared" si="58"/>
        <v>#N/A</v>
      </c>
      <c r="D142" s="20"/>
      <c r="E142" s="26" t="e">
        <f t="shared" si="59"/>
        <v>#N/A</v>
      </c>
      <c r="F142" s="26" t="e">
        <f t="shared" si="60"/>
        <v>#N/A</v>
      </c>
      <c r="G142" s="26" t="e">
        <f t="shared" si="61"/>
        <v>#N/A</v>
      </c>
      <c r="H142" s="15"/>
      <c r="I142" s="20"/>
      <c r="J142" s="21" t="e">
        <f t="shared" si="62"/>
        <v>#N/A</v>
      </c>
      <c r="K142" s="20"/>
      <c r="L142" s="26" t="e">
        <f t="shared" si="63"/>
        <v>#N/A</v>
      </c>
      <c r="M142" s="26" t="e">
        <f t="shared" si="64"/>
        <v>#N/A</v>
      </c>
      <c r="N142" s="26" t="e">
        <f t="shared" si="65"/>
        <v>#N/A</v>
      </c>
      <c r="O142" s="33"/>
      <c r="P142" s="22"/>
      <c r="Q142" s="22"/>
      <c r="R142" s="22"/>
      <c r="S142" s="22"/>
      <c r="T142" s="22"/>
      <c r="U142" s="22"/>
      <c r="V142" s="22"/>
      <c r="W142" s="22"/>
      <c r="X142" s="22"/>
      <c r="Y142" s="22"/>
      <c r="Z142" s="22"/>
      <c r="AA142" s="22"/>
      <c r="AB142" s="22"/>
      <c r="AC142" s="22"/>
      <c r="AD142" s="22"/>
      <c r="AE142" s="22"/>
    </row>
    <row r="143" spans="1:31" hidden="1">
      <c r="A143" s="21" t="s">
        <v>163</v>
      </c>
      <c r="B143" s="20"/>
      <c r="C143" s="21" t="e">
        <f t="shared" si="58"/>
        <v>#N/A</v>
      </c>
      <c r="D143" s="20"/>
      <c r="E143" s="26" t="e">
        <f t="shared" si="59"/>
        <v>#N/A</v>
      </c>
      <c r="F143" s="26" t="e">
        <f t="shared" si="60"/>
        <v>#N/A</v>
      </c>
      <c r="G143" s="26" t="e">
        <f t="shared" si="61"/>
        <v>#N/A</v>
      </c>
      <c r="H143" s="15"/>
      <c r="I143" s="20"/>
      <c r="J143" s="21" t="e">
        <f t="shared" si="62"/>
        <v>#N/A</v>
      </c>
      <c r="K143" s="20"/>
      <c r="L143" s="26" t="e">
        <f t="shared" si="63"/>
        <v>#N/A</v>
      </c>
      <c r="M143" s="26" t="e">
        <f t="shared" si="64"/>
        <v>#N/A</v>
      </c>
      <c r="N143" s="26" t="e">
        <f t="shared" si="65"/>
        <v>#N/A</v>
      </c>
      <c r="O143" s="33"/>
      <c r="P143" s="22"/>
      <c r="Q143" s="22"/>
      <c r="R143" s="22"/>
      <c r="S143" s="22"/>
      <c r="T143" s="22"/>
      <c r="U143" s="22"/>
      <c r="V143" s="22"/>
      <c r="W143" s="22"/>
      <c r="X143" s="22"/>
      <c r="Y143" s="22"/>
      <c r="Z143" s="22"/>
      <c r="AA143" s="22"/>
      <c r="AB143" s="22"/>
      <c r="AC143" s="22"/>
      <c r="AD143" s="22"/>
      <c r="AE143" s="22"/>
    </row>
    <row r="144" spans="1:31" hidden="1">
      <c r="A144" s="21" t="s">
        <v>164</v>
      </c>
      <c r="B144" s="20"/>
      <c r="C144" s="21" t="e">
        <f t="shared" si="58"/>
        <v>#N/A</v>
      </c>
      <c r="D144" s="20"/>
      <c r="E144" s="26" t="e">
        <f t="shared" si="59"/>
        <v>#N/A</v>
      </c>
      <c r="F144" s="26" t="e">
        <f t="shared" si="60"/>
        <v>#N/A</v>
      </c>
      <c r="G144" s="26" t="e">
        <f t="shared" si="61"/>
        <v>#N/A</v>
      </c>
      <c r="H144" s="15"/>
      <c r="I144" s="20"/>
      <c r="J144" s="21" t="e">
        <f t="shared" si="62"/>
        <v>#N/A</v>
      </c>
      <c r="K144" s="20"/>
      <c r="L144" s="26" t="e">
        <f t="shared" si="63"/>
        <v>#N/A</v>
      </c>
      <c r="M144" s="26" t="e">
        <f t="shared" si="64"/>
        <v>#N/A</v>
      </c>
      <c r="N144" s="26" t="e">
        <f t="shared" si="65"/>
        <v>#N/A</v>
      </c>
      <c r="O144" s="33"/>
      <c r="P144" s="22"/>
      <c r="Q144" s="22"/>
      <c r="R144" s="22"/>
      <c r="S144" s="22"/>
      <c r="T144" s="22"/>
      <c r="U144" s="22"/>
      <c r="V144" s="22"/>
      <c r="W144" s="22"/>
      <c r="X144" s="22"/>
      <c r="Y144" s="22"/>
      <c r="Z144" s="22"/>
      <c r="AA144" s="22"/>
      <c r="AB144" s="22"/>
      <c r="AC144" s="22"/>
      <c r="AD144" s="22"/>
      <c r="AE144" s="22"/>
    </row>
    <row r="145" spans="1:31" hidden="1">
      <c r="A145" s="21" t="s">
        <v>165</v>
      </c>
      <c r="B145" s="20"/>
      <c r="C145" s="21" t="e">
        <f t="shared" si="58"/>
        <v>#N/A</v>
      </c>
      <c r="D145" s="20"/>
      <c r="E145" s="26" t="e">
        <f t="shared" si="59"/>
        <v>#N/A</v>
      </c>
      <c r="F145" s="26" t="e">
        <f t="shared" si="60"/>
        <v>#N/A</v>
      </c>
      <c r="G145" s="26" t="e">
        <f t="shared" si="61"/>
        <v>#N/A</v>
      </c>
      <c r="H145" s="15"/>
      <c r="I145" s="20"/>
      <c r="J145" s="21" t="e">
        <f t="shared" si="62"/>
        <v>#N/A</v>
      </c>
      <c r="K145" s="20"/>
      <c r="L145" s="26" t="e">
        <f t="shared" si="63"/>
        <v>#N/A</v>
      </c>
      <c r="M145" s="26" t="e">
        <f t="shared" si="64"/>
        <v>#N/A</v>
      </c>
      <c r="N145" s="26" t="e">
        <f t="shared" si="65"/>
        <v>#N/A</v>
      </c>
      <c r="O145" s="33"/>
      <c r="P145" s="22"/>
      <c r="Q145" s="22"/>
      <c r="R145" s="22"/>
      <c r="S145" s="22"/>
      <c r="T145" s="22"/>
      <c r="U145" s="22"/>
      <c r="V145" s="22"/>
      <c r="W145" s="22"/>
      <c r="X145" s="22"/>
      <c r="Y145" s="22"/>
      <c r="Z145" s="22"/>
      <c r="AA145" s="22"/>
      <c r="AB145" s="22"/>
      <c r="AC145" s="22"/>
      <c r="AD145" s="22"/>
      <c r="AE145" s="22"/>
    </row>
    <row r="146" spans="1:31" hidden="1">
      <c r="A146" s="21" t="s">
        <v>166</v>
      </c>
      <c r="B146" s="20"/>
      <c r="C146" s="21" t="e">
        <f t="shared" si="58"/>
        <v>#N/A</v>
      </c>
      <c r="D146" s="20"/>
      <c r="E146" s="26" t="e">
        <f t="shared" si="59"/>
        <v>#N/A</v>
      </c>
      <c r="F146" s="26" t="e">
        <f t="shared" si="60"/>
        <v>#N/A</v>
      </c>
      <c r="G146" s="26" t="e">
        <f t="shared" si="61"/>
        <v>#N/A</v>
      </c>
      <c r="H146" s="15"/>
      <c r="I146" s="20"/>
      <c r="J146" s="21" t="e">
        <f t="shared" si="62"/>
        <v>#N/A</v>
      </c>
      <c r="K146" s="20"/>
      <c r="L146" s="26" t="e">
        <f t="shared" si="63"/>
        <v>#N/A</v>
      </c>
      <c r="M146" s="26" t="e">
        <f t="shared" si="64"/>
        <v>#N/A</v>
      </c>
      <c r="N146" s="26" t="e">
        <f t="shared" si="65"/>
        <v>#N/A</v>
      </c>
      <c r="O146" s="33"/>
      <c r="P146" s="22"/>
      <c r="Q146" s="22"/>
      <c r="R146" s="22"/>
      <c r="S146" s="22"/>
      <c r="T146" s="22"/>
      <c r="U146" s="22"/>
      <c r="V146" s="22"/>
      <c r="W146" s="22"/>
      <c r="X146" s="22"/>
      <c r="Y146" s="22"/>
      <c r="Z146" s="22"/>
      <c r="AA146" s="22"/>
      <c r="AB146" s="22"/>
      <c r="AC146" s="22"/>
      <c r="AD146" s="22"/>
      <c r="AE146" s="22"/>
    </row>
    <row r="147" spans="1:31" hidden="1">
      <c r="A147" s="21" t="s">
        <v>167</v>
      </c>
      <c r="B147" s="20"/>
      <c r="C147" s="21" t="e">
        <f t="shared" si="58"/>
        <v>#N/A</v>
      </c>
      <c r="D147" s="20"/>
      <c r="E147" s="26" t="e">
        <f t="shared" si="59"/>
        <v>#N/A</v>
      </c>
      <c r="F147" s="26" t="e">
        <f t="shared" si="60"/>
        <v>#N/A</v>
      </c>
      <c r="G147" s="26" t="e">
        <f t="shared" si="61"/>
        <v>#N/A</v>
      </c>
      <c r="H147" s="15"/>
      <c r="I147" s="20"/>
      <c r="J147" s="21" t="e">
        <f t="shared" si="62"/>
        <v>#N/A</v>
      </c>
      <c r="K147" s="20"/>
      <c r="L147" s="26" t="e">
        <f t="shared" si="63"/>
        <v>#N/A</v>
      </c>
      <c r="M147" s="26" t="e">
        <f t="shared" si="64"/>
        <v>#N/A</v>
      </c>
      <c r="N147" s="26" t="e">
        <f t="shared" si="65"/>
        <v>#N/A</v>
      </c>
      <c r="O147" s="33"/>
      <c r="P147" s="22"/>
      <c r="Q147" s="22"/>
      <c r="R147" s="22"/>
      <c r="S147" s="22"/>
      <c r="T147" s="22"/>
      <c r="U147" s="22"/>
      <c r="V147" s="22"/>
      <c r="W147" s="22"/>
      <c r="X147" s="22"/>
      <c r="Y147" s="22"/>
      <c r="Z147" s="22"/>
      <c r="AA147" s="22"/>
      <c r="AB147" s="22"/>
      <c r="AC147" s="22"/>
      <c r="AD147" s="22"/>
      <c r="AE147" s="22"/>
    </row>
    <row r="148" spans="1:31" hidden="1">
      <c r="A148" s="21" t="s">
        <v>168</v>
      </c>
      <c r="B148" s="20"/>
      <c r="C148" s="21" t="e">
        <f t="shared" si="58"/>
        <v>#N/A</v>
      </c>
      <c r="D148" s="20"/>
      <c r="E148" s="26" t="e">
        <f t="shared" si="59"/>
        <v>#N/A</v>
      </c>
      <c r="F148" s="26" t="e">
        <f t="shared" si="60"/>
        <v>#N/A</v>
      </c>
      <c r="G148" s="26" t="e">
        <f t="shared" si="61"/>
        <v>#N/A</v>
      </c>
      <c r="H148" s="15"/>
      <c r="I148" s="20"/>
      <c r="J148" s="21" t="e">
        <f t="shared" si="62"/>
        <v>#N/A</v>
      </c>
      <c r="K148" s="20"/>
      <c r="L148" s="26" t="e">
        <f t="shared" si="63"/>
        <v>#N/A</v>
      </c>
      <c r="M148" s="26" t="e">
        <f t="shared" si="64"/>
        <v>#N/A</v>
      </c>
      <c r="N148" s="26" t="e">
        <f t="shared" si="65"/>
        <v>#N/A</v>
      </c>
      <c r="O148" s="33"/>
      <c r="P148" s="22"/>
      <c r="Q148" s="22"/>
      <c r="R148" s="22"/>
      <c r="S148" s="22"/>
      <c r="T148" s="22"/>
      <c r="U148" s="22"/>
      <c r="V148" s="22"/>
      <c r="W148" s="22"/>
      <c r="X148" s="22"/>
      <c r="Y148" s="22"/>
      <c r="Z148" s="22"/>
      <c r="AA148" s="22"/>
      <c r="AB148" s="22"/>
      <c r="AC148" s="22"/>
      <c r="AD148" s="22"/>
      <c r="AE148" s="22"/>
    </row>
    <row r="149" spans="1:31">
      <c r="A149" s="28"/>
      <c r="B149" s="28"/>
      <c r="C149" s="28"/>
      <c r="D149" s="28"/>
      <c r="E149" s="28"/>
      <c r="F149" s="28"/>
      <c r="G149" s="28"/>
      <c r="H149" s="28"/>
      <c r="I149" s="28"/>
      <c r="J149" s="28"/>
      <c r="K149" s="28"/>
      <c r="L149" s="28"/>
      <c r="M149" s="28"/>
      <c r="N149" s="28"/>
      <c r="O149" s="22"/>
      <c r="P149" s="22"/>
      <c r="Q149" s="22"/>
      <c r="R149" s="22"/>
      <c r="S149" s="22"/>
      <c r="T149" s="22"/>
      <c r="U149" s="22"/>
      <c r="V149" s="22"/>
      <c r="W149" s="22"/>
      <c r="X149" s="22"/>
      <c r="Y149" s="22"/>
      <c r="Z149" s="22"/>
      <c r="AA149" s="22"/>
      <c r="AB149" s="22"/>
      <c r="AC149" s="22"/>
      <c r="AD149" s="22"/>
      <c r="AE149" s="22"/>
    </row>
    <row r="150" spans="1:3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row>
    <row r="151" spans="1:3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row>
    <row r="152" spans="1:31" ht="15.75" customHeight="1">
      <c r="A152" s="63" t="s">
        <v>43</v>
      </c>
      <c r="B152" s="57"/>
      <c r="C152" s="57"/>
      <c r="D152" s="57"/>
      <c r="E152" s="57"/>
      <c r="F152" s="57"/>
      <c r="G152" s="57"/>
      <c r="H152" s="23"/>
      <c r="I152" s="23"/>
      <c r="J152" s="23"/>
      <c r="K152" s="23"/>
      <c r="L152" s="23"/>
      <c r="M152" s="23"/>
      <c r="N152" s="23"/>
      <c r="O152" s="22"/>
      <c r="P152" s="22"/>
      <c r="Q152" s="63" t="str">
        <f>A152</f>
        <v>Bronze Consolation Round</v>
      </c>
      <c r="R152" s="57"/>
      <c r="S152" s="57"/>
      <c r="T152" s="57"/>
      <c r="U152" s="57"/>
      <c r="V152" s="57"/>
      <c r="W152" s="22"/>
      <c r="X152" s="22"/>
      <c r="Y152" s="22"/>
      <c r="Z152" s="22"/>
      <c r="AA152" s="22"/>
      <c r="AB152" s="22"/>
      <c r="AC152" s="22"/>
      <c r="AD152" s="22"/>
      <c r="AE152" s="22"/>
    </row>
    <row r="153" spans="1:31">
      <c r="A153" s="14" t="s">
        <v>57</v>
      </c>
      <c r="B153" s="26"/>
      <c r="C153" s="14" t="s">
        <v>63</v>
      </c>
      <c r="D153" s="14" t="s">
        <v>66</v>
      </c>
      <c r="E153" s="64" t="s">
        <v>67</v>
      </c>
      <c r="F153" s="65"/>
      <c r="G153" s="66"/>
      <c r="H153" s="14" t="s">
        <v>68</v>
      </c>
      <c r="I153" s="26"/>
      <c r="J153" s="14" t="s">
        <v>69</v>
      </c>
      <c r="K153" s="14" t="s">
        <v>66</v>
      </c>
      <c r="L153" s="64" t="s">
        <v>67</v>
      </c>
      <c r="M153" s="65"/>
      <c r="N153" s="66"/>
      <c r="O153" s="33"/>
      <c r="P153" s="34"/>
      <c r="Q153" s="15"/>
      <c r="R153" s="3" t="s">
        <v>15</v>
      </c>
      <c r="S153" s="14" t="s">
        <v>44</v>
      </c>
      <c r="T153" s="14" t="s">
        <v>45</v>
      </c>
      <c r="U153" s="14" t="s">
        <v>46</v>
      </c>
      <c r="V153" s="14" t="s">
        <v>47</v>
      </c>
      <c r="W153" s="33"/>
      <c r="X153" s="22"/>
      <c r="Y153" s="22"/>
      <c r="Z153" s="22"/>
      <c r="AA153" s="22"/>
      <c r="AB153" s="22"/>
      <c r="AC153" s="22"/>
      <c r="AD153" s="22"/>
      <c r="AE153" s="22"/>
    </row>
    <row r="154" spans="1:31">
      <c r="A154" s="21" t="s">
        <v>169</v>
      </c>
      <c r="B154" s="26" t="s">
        <v>44</v>
      </c>
      <c r="C154" s="21" t="str">
        <f t="shared" ref="C154:C159" si="66">IF((LEN(INDEX($R$154:$R$157,MATCH(B154,$Q$154:$Q$157,0)))=0),"",INDEX($R$154:$R$157,MATCH(B154,$Q$154:$Q$157,0)))</f>
        <v>Lake Forest HS</v>
      </c>
      <c r="D154" s="20" t="s">
        <v>93</v>
      </c>
      <c r="E154" s="26">
        <f t="shared" ref="E154:G159" si="67">INDEX(T$161:T$164,MATCH($D154,$S$161:$S$164,0))</f>
        <v>13</v>
      </c>
      <c r="F154" s="26">
        <f t="shared" si="67"/>
        <v>14</v>
      </c>
      <c r="G154" s="26">
        <f t="shared" si="67"/>
        <v>15</v>
      </c>
      <c r="H154" s="15"/>
      <c r="I154" s="26" t="s">
        <v>47</v>
      </c>
      <c r="J154" s="21" t="str">
        <f t="shared" ref="J154:J159" si="68">IF((LEN(INDEX($R$154:$R$157,MATCH(I154,$Q$154:$Q$157,0)))=0),"",INDEX($R$154:$R$157,MATCH(I154,$Q$154:$Q$157,0)))</f>
        <v>Clear Falls HS</v>
      </c>
      <c r="K154" s="20" t="s">
        <v>95</v>
      </c>
      <c r="L154" s="26">
        <f t="shared" ref="L154:N159" si="69">INDEX(T$161:T$164,MATCH($K154,$S$161:$S$164,0))</f>
        <v>16</v>
      </c>
      <c r="M154" s="26">
        <f t="shared" si="69"/>
        <v>17</v>
      </c>
      <c r="N154" s="26">
        <f t="shared" si="69"/>
        <v>18</v>
      </c>
      <c r="O154" s="33"/>
      <c r="P154" s="43" t="str">
        <f t="shared" ref="P154:P159" si="70">CONCATENATE(B154,I154)</f>
        <v>OR</v>
      </c>
      <c r="Q154" s="14" t="s">
        <v>44</v>
      </c>
      <c r="R154" s="21" t="str">
        <f>IF(ISERROR(MATCH(9,'Score Grid'!S$15:S$26,0)),"",INDEX('Score Grid'!B$15:B$26,MATCH(9,'Score Grid'!S$15:S$26,0)))</f>
        <v>Lake Forest HS</v>
      </c>
      <c r="S154" s="26" t="str">
        <f t="shared" ref="S154:V157" si="71">IF(($Q154=S$153),"---",INDEX($A$154:$A$159,IF(ISERROR(MATCH(CONCATENATE($Q154,S$153),$P$154:$P$159,0)),MATCH(CONCATENATE(S$153,$Q154),$P$154:$P$159,0),MATCH(CONCATENATE($Q154,S$153),$P$154:$P$159,0))))</f>
        <v>---</v>
      </c>
      <c r="T154" s="26" t="str">
        <f t="shared" si="71"/>
        <v>B5</v>
      </c>
      <c r="U154" s="26" t="str">
        <f t="shared" si="71"/>
        <v>B3</v>
      </c>
      <c r="V154" s="26" t="str">
        <f t="shared" si="71"/>
        <v>B1</v>
      </c>
      <c r="W154" s="33"/>
      <c r="X154" s="22"/>
      <c r="Y154" s="22"/>
      <c r="Z154" s="22"/>
      <c r="AA154" s="22"/>
      <c r="AB154" s="22"/>
      <c r="AC154" s="22"/>
      <c r="AD154" s="22"/>
      <c r="AE154" s="22"/>
    </row>
    <row r="155" spans="1:31">
      <c r="A155" s="21" t="s">
        <v>170</v>
      </c>
      <c r="B155" s="26" t="s">
        <v>45</v>
      </c>
      <c r="C155" s="21" t="str">
        <f t="shared" si="66"/>
        <v>Severn School</v>
      </c>
      <c r="D155" s="20" t="s">
        <v>93</v>
      </c>
      <c r="E155" s="26">
        <f t="shared" si="67"/>
        <v>13</v>
      </c>
      <c r="F155" s="26">
        <f t="shared" si="67"/>
        <v>14</v>
      </c>
      <c r="G155" s="26">
        <f t="shared" si="67"/>
        <v>15</v>
      </c>
      <c r="H155" s="15"/>
      <c r="I155" s="26" t="s">
        <v>46</v>
      </c>
      <c r="J155" s="21" t="str">
        <f t="shared" si="68"/>
        <v>Bainbridge Island HS</v>
      </c>
      <c r="K155" s="20" t="s">
        <v>95</v>
      </c>
      <c r="L155" s="26">
        <f t="shared" si="69"/>
        <v>16</v>
      </c>
      <c r="M155" s="26">
        <f t="shared" si="69"/>
        <v>17</v>
      </c>
      <c r="N155" s="26">
        <f t="shared" si="69"/>
        <v>18</v>
      </c>
      <c r="O155" s="33"/>
      <c r="P155" s="43" t="str">
        <f t="shared" si="70"/>
        <v>PQ</v>
      </c>
      <c r="Q155" s="14" t="s">
        <v>45</v>
      </c>
      <c r="R155" s="21" t="str">
        <f>IF(ISERROR(MATCH(10,'Score Grid'!S$15:S$26,0)),"",INDEX('Score Grid'!B$15:B$26,MATCH(10,'Score Grid'!S$15:S$26,0)))</f>
        <v>Severn School</v>
      </c>
      <c r="S155" s="26" t="str">
        <f t="shared" si="71"/>
        <v>B5</v>
      </c>
      <c r="T155" s="26" t="str">
        <f t="shared" si="71"/>
        <v>---</v>
      </c>
      <c r="U155" s="26" t="str">
        <f t="shared" si="71"/>
        <v>B2</v>
      </c>
      <c r="V155" s="26" t="str">
        <f t="shared" si="71"/>
        <v>B4</v>
      </c>
      <c r="W155" s="33"/>
      <c r="X155" s="22"/>
      <c r="Y155" s="22"/>
      <c r="Z155" s="22"/>
      <c r="AA155" s="22"/>
      <c r="AB155" s="22"/>
      <c r="AC155" s="22"/>
      <c r="AD155" s="22"/>
      <c r="AE155" s="22"/>
    </row>
    <row r="156" spans="1:31">
      <c r="A156" s="21" t="s">
        <v>171</v>
      </c>
      <c r="B156" s="26" t="s">
        <v>44</v>
      </c>
      <c r="C156" s="21" t="str">
        <f t="shared" si="66"/>
        <v>Lake Forest HS</v>
      </c>
      <c r="D156" s="26" t="str">
        <f>K154</f>
        <v>White</v>
      </c>
      <c r="E156" s="26">
        <f t="shared" si="67"/>
        <v>16</v>
      </c>
      <c r="F156" s="26">
        <f t="shared" si="67"/>
        <v>17</v>
      </c>
      <c r="G156" s="26">
        <f t="shared" si="67"/>
        <v>18</v>
      </c>
      <c r="H156" s="15"/>
      <c r="I156" s="26" t="s">
        <v>46</v>
      </c>
      <c r="J156" s="21" t="str">
        <f t="shared" si="68"/>
        <v>Bainbridge Island HS</v>
      </c>
      <c r="K156" s="26" t="str">
        <f>D154</f>
        <v>Orange</v>
      </c>
      <c r="L156" s="26">
        <f t="shared" si="69"/>
        <v>13</v>
      </c>
      <c r="M156" s="26">
        <f t="shared" si="69"/>
        <v>14</v>
      </c>
      <c r="N156" s="26">
        <f t="shared" si="69"/>
        <v>15</v>
      </c>
      <c r="O156" s="33"/>
      <c r="P156" s="43" t="str">
        <f t="shared" si="70"/>
        <v>OQ</v>
      </c>
      <c r="Q156" s="14" t="s">
        <v>46</v>
      </c>
      <c r="R156" s="21" t="str">
        <f>IF(ISERROR(MATCH(11,'Score Grid'!S$15:S$26,0)),"",INDEX('Score Grid'!B$15:B$26,MATCH(11,'Score Grid'!S$15:S$26,0)))</f>
        <v>Bainbridge Island HS</v>
      </c>
      <c r="S156" s="26" t="str">
        <f t="shared" si="71"/>
        <v>B3</v>
      </c>
      <c r="T156" s="26" t="str">
        <f t="shared" si="71"/>
        <v>B2</v>
      </c>
      <c r="U156" s="26" t="str">
        <f t="shared" si="71"/>
        <v>---</v>
      </c>
      <c r="V156" s="26" t="str">
        <f t="shared" si="71"/>
        <v>B6</v>
      </c>
      <c r="W156" s="33"/>
      <c r="X156" s="22"/>
      <c r="Y156" s="22"/>
      <c r="Z156" s="22"/>
      <c r="AA156" s="22"/>
      <c r="AB156" s="22"/>
      <c r="AC156" s="22"/>
      <c r="AD156" s="22"/>
      <c r="AE156" s="22"/>
    </row>
    <row r="157" spans="1:31">
      <c r="A157" s="21" t="s">
        <v>172</v>
      </c>
      <c r="B157" s="26" t="s">
        <v>45</v>
      </c>
      <c r="C157" s="21" t="str">
        <f t="shared" si="66"/>
        <v>Severn School</v>
      </c>
      <c r="D157" s="26" t="str">
        <f>K155</f>
        <v>White</v>
      </c>
      <c r="E157" s="26">
        <f t="shared" si="67"/>
        <v>16</v>
      </c>
      <c r="F157" s="26">
        <f t="shared" si="67"/>
        <v>17</v>
      </c>
      <c r="G157" s="26">
        <f t="shared" si="67"/>
        <v>18</v>
      </c>
      <c r="H157" s="15"/>
      <c r="I157" s="26" t="s">
        <v>47</v>
      </c>
      <c r="J157" s="21" t="str">
        <f t="shared" si="68"/>
        <v>Clear Falls HS</v>
      </c>
      <c r="K157" s="26" t="str">
        <f>D155</f>
        <v>Orange</v>
      </c>
      <c r="L157" s="26">
        <f t="shared" si="69"/>
        <v>13</v>
      </c>
      <c r="M157" s="26">
        <f t="shared" si="69"/>
        <v>14</v>
      </c>
      <c r="N157" s="26">
        <f t="shared" si="69"/>
        <v>15</v>
      </c>
      <c r="O157" s="33"/>
      <c r="P157" s="43" t="str">
        <f t="shared" si="70"/>
        <v>PR</v>
      </c>
      <c r="Q157" s="14" t="s">
        <v>47</v>
      </c>
      <c r="R157" s="21" t="str">
        <f>IF(ISERROR(MATCH(12,'Score Grid'!S$15:S$26,0)),"",INDEX('Score Grid'!B$15:B$26,MATCH(12,'Score Grid'!S$15:S$26,0)))</f>
        <v>Clear Falls HS</v>
      </c>
      <c r="S157" s="26" t="str">
        <f t="shared" si="71"/>
        <v>B1</v>
      </c>
      <c r="T157" s="26" t="str">
        <f t="shared" si="71"/>
        <v>B4</v>
      </c>
      <c r="U157" s="26" t="str">
        <f t="shared" si="71"/>
        <v>B6</v>
      </c>
      <c r="V157" s="26" t="str">
        <f t="shared" si="71"/>
        <v>---</v>
      </c>
      <c r="W157" s="33"/>
      <c r="X157" s="22"/>
      <c r="Y157" s="22"/>
      <c r="Z157" s="22"/>
      <c r="AA157" s="22"/>
      <c r="AB157" s="22"/>
      <c r="AC157" s="22"/>
      <c r="AD157" s="22"/>
      <c r="AE157" s="22"/>
    </row>
    <row r="158" spans="1:31">
      <c r="A158" s="21" t="s">
        <v>173</v>
      </c>
      <c r="B158" s="26" t="s">
        <v>44</v>
      </c>
      <c r="C158" s="21" t="str">
        <f t="shared" si="66"/>
        <v>Lake Forest HS</v>
      </c>
      <c r="D158" s="26" t="str">
        <f>D154</f>
        <v>Orange</v>
      </c>
      <c r="E158" s="26">
        <f t="shared" si="67"/>
        <v>13</v>
      </c>
      <c r="F158" s="26">
        <f t="shared" si="67"/>
        <v>14</v>
      </c>
      <c r="G158" s="26">
        <f t="shared" si="67"/>
        <v>15</v>
      </c>
      <c r="H158" s="15"/>
      <c r="I158" s="26" t="s">
        <v>45</v>
      </c>
      <c r="J158" s="21" t="str">
        <f t="shared" si="68"/>
        <v>Severn School</v>
      </c>
      <c r="K158" s="26" t="str">
        <f>K154</f>
        <v>White</v>
      </c>
      <c r="L158" s="26">
        <f t="shared" si="69"/>
        <v>16</v>
      </c>
      <c r="M158" s="26">
        <f t="shared" si="69"/>
        <v>17</v>
      </c>
      <c r="N158" s="26">
        <f t="shared" si="69"/>
        <v>18</v>
      </c>
      <c r="O158" s="33"/>
      <c r="P158" s="18" t="str">
        <f t="shared" si="70"/>
        <v>OP</v>
      </c>
      <c r="Q158" s="28"/>
      <c r="R158" s="28"/>
      <c r="S158" s="28"/>
      <c r="T158" s="28"/>
      <c r="U158" s="28"/>
      <c r="V158" s="28"/>
      <c r="W158" s="22"/>
      <c r="X158" s="22"/>
      <c r="Y158" s="22"/>
      <c r="Z158" s="22"/>
      <c r="AA158" s="22"/>
      <c r="AB158" s="22"/>
      <c r="AC158" s="22"/>
      <c r="AD158" s="22"/>
      <c r="AE158" s="22"/>
    </row>
    <row r="159" spans="1:31">
      <c r="A159" s="21" t="s">
        <v>174</v>
      </c>
      <c r="B159" s="26" t="s">
        <v>46</v>
      </c>
      <c r="C159" s="21" t="str">
        <f t="shared" si="66"/>
        <v>Bainbridge Island HS</v>
      </c>
      <c r="D159" s="26" t="str">
        <f>D155</f>
        <v>Orange</v>
      </c>
      <c r="E159" s="26">
        <f t="shared" si="67"/>
        <v>13</v>
      </c>
      <c r="F159" s="26">
        <f t="shared" si="67"/>
        <v>14</v>
      </c>
      <c r="G159" s="26">
        <f t="shared" si="67"/>
        <v>15</v>
      </c>
      <c r="H159" s="15"/>
      <c r="I159" s="26" t="s">
        <v>47</v>
      </c>
      <c r="J159" s="21" t="str">
        <f t="shared" si="68"/>
        <v>Clear Falls HS</v>
      </c>
      <c r="K159" s="26" t="str">
        <f>K154</f>
        <v>White</v>
      </c>
      <c r="L159" s="26">
        <f t="shared" si="69"/>
        <v>16</v>
      </c>
      <c r="M159" s="26">
        <f t="shared" si="69"/>
        <v>17</v>
      </c>
      <c r="N159" s="26">
        <f t="shared" si="69"/>
        <v>18</v>
      </c>
      <c r="O159" s="33"/>
      <c r="P159" s="18" t="str">
        <f t="shared" si="70"/>
        <v>QR</v>
      </c>
      <c r="Q159" s="22"/>
      <c r="R159" s="22"/>
      <c r="S159" s="22"/>
      <c r="T159" s="22"/>
      <c r="U159" s="22"/>
      <c r="V159" s="22"/>
      <c r="W159" s="22"/>
      <c r="X159" s="22"/>
      <c r="Y159" s="22"/>
      <c r="Z159" s="22"/>
      <c r="AA159" s="22"/>
      <c r="AB159" s="22"/>
      <c r="AC159" s="22"/>
      <c r="AD159" s="22"/>
      <c r="AE159" s="22"/>
    </row>
    <row r="160" spans="1:31">
      <c r="A160" s="28"/>
      <c r="B160" s="28"/>
      <c r="C160" s="28"/>
      <c r="D160" s="28"/>
      <c r="E160" s="28"/>
      <c r="F160" s="28"/>
      <c r="G160" s="28"/>
      <c r="H160" s="28"/>
      <c r="I160" s="28"/>
      <c r="J160" s="28"/>
      <c r="K160" s="28"/>
      <c r="L160" s="28"/>
      <c r="M160" s="28"/>
      <c r="N160" s="28"/>
      <c r="O160" s="22"/>
      <c r="P160" s="18"/>
      <c r="Q160" s="22"/>
      <c r="R160" s="8" t="s">
        <v>133</v>
      </c>
      <c r="S160" s="24" t="s">
        <v>66</v>
      </c>
      <c r="T160" s="58" t="s">
        <v>83</v>
      </c>
      <c r="U160" s="58"/>
      <c r="V160" s="55"/>
      <c r="W160" s="22"/>
      <c r="X160" s="22"/>
      <c r="Y160" s="22"/>
      <c r="Z160" s="22"/>
      <c r="AA160" s="22"/>
      <c r="AB160" s="22"/>
      <c r="AC160" s="22"/>
      <c r="AD160" s="22"/>
      <c r="AE160" s="22"/>
    </row>
    <row r="161" spans="1:31">
      <c r="A161" s="22"/>
      <c r="B161" s="22"/>
      <c r="C161" s="22"/>
      <c r="D161" s="22"/>
      <c r="E161" s="22"/>
      <c r="F161" s="22"/>
      <c r="G161" s="22"/>
      <c r="H161" s="22"/>
      <c r="I161" s="22"/>
      <c r="J161" s="22"/>
      <c r="K161" s="22"/>
      <c r="L161" s="22"/>
      <c r="M161" s="22"/>
      <c r="N161" s="22"/>
      <c r="O161" s="22"/>
      <c r="P161" s="18"/>
      <c r="Q161" s="22"/>
      <c r="R161" s="4" t="s">
        <v>92</v>
      </c>
      <c r="S161" s="36"/>
      <c r="T161" s="36"/>
      <c r="U161" s="36"/>
      <c r="V161" s="36"/>
      <c r="W161" s="22"/>
      <c r="X161" s="22"/>
      <c r="Y161" s="22"/>
      <c r="Z161" s="22"/>
      <c r="AA161" s="22"/>
      <c r="AB161" s="22"/>
      <c r="AC161" s="22"/>
      <c r="AD161" s="22"/>
      <c r="AE161" s="22"/>
    </row>
    <row r="162" spans="1:31">
      <c r="A162" s="22"/>
      <c r="B162" s="22"/>
      <c r="C162" s="22"/>
      <c r="D162" s="22"/>
      <c r="E162" s="22"/>
      <c r="F162" s="22"/>
      <c r="G162" s="22"/>
      <c r="H162" s="22"/>
      <c r="I162" s="22"/>
      <c r="J162" s="22"/>
      <c r="K162" s="22"/>
      <c r="L162" s="22"/>
      <c r="M162" s="22"/>
      <c r="N162" s="22"/>
      <c r="O162" s="22"/>
      <c r="P162" s="18" t="str">
        <f>CONCATENATE(B168,I168)</f>
        <v/>
      </c>
      <c r="Q162" s="22"/>
      <c r="R162" s="4" t="s">
        <v>94</v>
      </c>
      <c r="S162" s="36"/>
      <c r="T162" s="36"/>
      <c r="U162" s="36"/>
      <c r="V162" s="36"/>
      <c r="W162" s="22"/>
      <c r="X162" s="22"/>
      <c r="Y162" s="22"/>
      <c r="Z162" s="22"/>
      <c r="AA162" s="22"/>
      <c r="AB162" s="22"/>
      <c r="AC162" s="22"/>
      <c r="AD162" s="22"/>
      <c r="AE162" s="22"/>
    </row>
    <row r="163" spans="1:31" ht="15.75" customHeight="1">
      <c r="A163" s="63" t="str">
        <f>CONCATENATE(A152," Tie Breakers")</f>
        <v>Bronze Consolation Round Tie Breakers</v>
      </c>
      <c r="B163" s="57"/>
      <c r="C163" s="57"/>
      <c r="D163" s="57"/>
      <c r="E163" s="57"/>
      <c r="F163" s="57"/>
      <c r="G163" s="57"/>
      <c r="H163" s="23"/>
      <c r="I163" s="23"/>
      <c r="J163" s="23"/>
      <c r="K163" s="23"/>
      <c r="L163" s="23"/>
      <c r="M163" s="23"/>
      <c r="N163" s="23"/>
      <c r="O163" s="22"/>
      <c r="P163" s="22"/>
      <c r="Q163" s="22"/>
      <c r="R163" s="4" t="s">
        <v>96</v>
      </c>
      <c r="S163" s="36" t="s">
        <v>93</v>
      </c>
      <c r="T163" s="36">
        <v>13</v>
      </c>
      <c r="U163" s="36">
        <v>14</v>
      </c>
      <c r="V163" s="36">
        <v>15</v>
      </c>
      <c r="W163" s="22"/>
      <c r="X163" s="22"/>
      <c r="Y163" s="22"/>
      <c r="Z163" s="22"/>
      <c r="AA163" s="22"/>
      <c r="AB163" s="22"/>
      <c r="AC163" s="22"/>
      <c r="AD163" s="22"/>
      <c r="AE163" s="22"/>
    </row>
    <row r="164" spans="1:31">
      <c r="A164" s="14" t="s">
        <v>57</v>
      </c>
      <c r="B164" s="26"/>
      <c r="C164" s="14" t="s">
        <v>63</v>
      </c>
      <c r="D164" s="14" t="s">
        <v>66</v>
      </c>
      <c r="E164" s="64" t="s">
        <v>67</v>
      </c>
      <c r="F164" s="65"/>
      <c r="G164" s="66"/>
      <c r="H164" s="14" t="s">
        <v>68</v>
      </c>
      <c r="I164" s="26"/>
      <c r="J164" s="14" t="s">
        <v>69</v>
      </c>
      <c r="K164" s="14" t="s">
        <v>66</v>
      </c>
      <c r="L164" s="64" t="s">
        <v>67</v>
      </c>
      <c r="M164" s="65"/>
      <c r="N164" s="66"/>
      <c r="O164" s="33"/>
      <c r="P164" s="22"/>
      <c r="Q164" s="22"/>
      <c r="R164" s="4" t="s">
        <v>98</v>
      </c>
      <c r="S164" s="36" t="s">
        <v>95</v>
      </c>
      <c r="T164" s="36">
        <v>16</v>
      </c>
      <c r="U164" s="36">
        <v>17</v>
      </c>
      <c r="V164" s="36">
        <v>18</v>
      </c>
      <c r="W164" s="22"/>
      <c r="X164" s="22"/>
      <c r="Y164" s="22"/>
      <c r="Z164" s="22"/>
      <c r="AA164" s="22"/>
      <c r="AB164" s="22"/>
      <c r="AC164" s="22"/>
      <c r="AD164" s="22"/>
      <c r="AE164" s="22"/>
    </row>
    <row r="165" spans="1:31">
      <c r="A165" s="21" t="s">
        <v>175</v>
      </c>
      <c r="B165" s="20"/>
      <c r="C165" s="21" t="e">
        <f t="shared" ref="C165:C176" si="72">IF((LEN(INDEX($R$154:$R$157,MATCH(B165,$Q$154:$Q$157,0)))=0),"",INDEX($R$154:$R$157,MATCH(B165,$Q$154:$Q$157,0)))</f>
        <v>#N/A</v>
      </c>
      <c r="D165" s="20"/>
      <c r="E165" s="26" t="e">
        <f t="shared" ref="E165:G176" si="73">IF((LEN(INDEX($R$4:$R$15,MATCH(D165,$Q$4:$Q$15,0)))=0),"",INDEX($R$4:$R$15,MATCH(D165,$Q$4:$Q$15,0)))</f>
        <v>#N/A</v>
      </c>
      <c r="F165" s="26" t="e">
        <f t="shared" si="73"/>
        <v>#N/A</v>
      </c>
      <c r="G165" s="26" t="e">
        <f t="shared" si="73"/>
        <v>#N/A</v>
      </c>
      <c r="H165" s="15"/>
      <c r="I165" s="20"/>
      <c r="J165" s="21" t="e">
        <f t="shared" ref="J165:J176" si="74">IF((LEN(INDEX($R$154:$R$157,MATCH(I165,$Q$154:$Q$157,0)))=0),"",INDEX($R$154:$R$157,MATCH(I165,$Q$154:$Q$157,0)))</f>
        <v>#N/A</v>
      </c>
      <c r="K165" s="20"/>
      <c r="L165" s="26" t="e">
        <f t="shared" ref="L165:N176" si="75">IF((LEN(INDEX($R$4:$R$15,MATCH(K165,$Q$4:$Q$15,0)))=0),"",INDEX($R$4:$R$15,MATCH(K165,$Q$4:$Q$15,0)))</f>
        <v>#N/A</v>
      </c>
      <c r="M165" s="26" t="e">
        <f t="shared" si="75"/>
        <v>#N/A</v>
      </c>
      <c r="N165" s="26" t="e">
        <f t="shared" si="75"/>
        <v>#N/A</v>
      </c>
      <c r="O165" s="33"/>
      <c r="P165" s="22"/>
      <c r="Q165" s="22"/>
      <c r="R165" s="22"/>
      <c r="S165" s="22"/>
      <c r="T165" s="22"/>
      <c r="U165" s="22"/>
      <c r="V165" s="22"/>
      <c r="W165" s="22"/>
      <c r="X165" s="22"/>
      <c r="Y165" s="22"/>
      <c r="Z165" s="22"/>
      <c r="AA165" s="22"/>
      <c r="AB165" s="22"/>
      <c r="AC165" s="22"/>
      <c r="AD165" s="22"/>
      <c r="AE165" s="22"/>
    </row>
    <row r="166" spans="1:31">
      <c r="A166" s="21" t="s">
        <v>176</v>
      </c>
      <c r="B166" s="20"/>
      <c r="C166" s="21" t="e">
        <f t="shared" si="72"/>
        <v>#N/A</v>
      </c>
      <c r="D166" s="20"/>
      <c r="E166" s="26" t="e">
        <f t="shared" si="73"/>
        <v>#N/A</v>
      </c>
      <c r="F166" s="26" t="e">
        <f t="shared" si="73"/>
        <v>#N/A</v>
      </c>
      <c r="G166" s="26" t="e">
        <f t="shared" si="73"/>
        <v>#N/A</v>
      </c>
      <c r="H166" s="15"/>
      <c r="I166" s="20"/>
      <c r="J166" s="21" t="e">
        <f t="shared" si="74"/>
        <v>#N/A</v>
      </c>
      <c r="K166" s="20"/>
      <c r="L166" s="26" t="e">
        <f t="shared" si="75"/>
        <v>#N/A</v>
      </c>
      <c r="M166" s="26" t="e">
        <f t="shared" si="75"/>
        <v>#N/A</v>
      </c>
      <c r="N166" s="26" t="e">
        <f t="shared" si="75"/>
        <v>#N/A</v>
      </c>
      <c r="O166" s="33"/>
      <c r="P166" s="22"/>
      <c r="Q166" s="22"/>
      <c r="R166" s="22"/>
      <c r="S166" s="22"/>
      <c r="T166" s="22"/>
      <c r="U166" s="22"/>
      <c r="V166" s="22"/>
      <c r="W166" s="22"/>
      <c r="X166" s="22"/>
      <c r="Y166" s="22"/>
      <c r="Z166" s="22"/>
      <c r="AA166" s="22"/>
      <c r="AB166" s="22"/>
      <c r="AC166" s="22"/>
      <c r="AD166" s="22"/>
      <c r="AE166" s="22"/>
    </row>
    <row r="167" spans="1:31" hidden="1">
      <c r="A167" s="21" t="s">
        <v>177</v>
      </c>
      <c r="B167" s="20"/>
      <c r="C167" s="21" t="e">
        <f t="shared" si="72"/>
        <v>#N/A</v>
      </c>
      <c r="D167" s="20"/>
      <c r="E167" s="26" t="e">
        <f t="shared" si="73"/>
        <v>#N/A</v>
      </c>
      <c r="F167" s="26" t="e">
        <f t="shared" si="73"/>
        <v>#N/A</v>
      </c>
      <c r="G167" s="26" t="e">
        <f t="shared" si="73"/>
        <v>#N/A</v>
      </c>
      <c r="H167" s="15"/>
      <c r="I167" s="20"/>
      <c r="J167" s="21" t="e">
        <f t="shared" si="74"/>
        <v>#N/A</v>
      </c>
      <c r="K167" s="20"/>
      <c r="L167" s="26" t="e">
        <f t="shared" si="75"/>
        <v>#N/A</v>
      </c>
      <c r="M167" s="26" t="e">
        <f t="shared" si="75"/>
        <v>#N/A</v>
      </c>
      <c r="N167" s="26" t="e">
        <f t="shared" si="75"/>
        <v>#N/A</v>
      </c>
      <c r="O167" s="33"/>
      <c r="P167" s="22"/>
      <c r="Q167" s="22"/>
      <c r="R167" s="22"/>
      <c r="S167" s="22"/>
      <c r="T167" s="22"/>
      <c r="U167" s="22"/>
      <c r="V167" s="22"/>
      <c r="W167" s="22"/>
      <c r="X167" s="22"/>
      <c r="Y167" s="22"/>
      <c r="Z167" s="22"/>
      <c r="AA167" s="22"/>
      <c r="AB167" s="22"/>
      <c r="AC167" s="22"/>
      <c r="AD167" s="22"/>
      <c r="AE167" s="22"/>
    </row>
    <row r="168" spans="1:31" hidden="1">
      <c r="A168" s="21" t="s">
        <v>178</v>
      </c>
      <c r="B168" s="20"/>
      <c r="C168" s="21" t="e">
        <f t="shared" si="72"/>
        <v>#N/A</v>
      </c>
      <c r="D168" s="20"/>
      <c r="E168" s="26" t="e">
        <f t="shared" si="73"/>
        <v>#N/A</v>
      </c>
      <c r="F168" s="26" t="e">
        <f t="shared" si="73"/>
        <v>#N/A</v>
      </c>
      <c r="G168" s="26" t="e">
        <f t="shared" si="73"/>
        <v>#N/A</v>
      </c>
      <c r="H168" s="15"/>
      <c r="I168" s="20"/>
      <c r="J168" s="21" t="e">
        <f t="shared" si="74"/>
        <v>#N/A</v>
      </c>
      <c r="K168" s="20"/>
      <c r="L168" s="26" t="e">
        <f t="shared" si="75"/>
        <v>#N/A</v>
      </c>
      <c r="M168" s="26" t="e">
        <f t="shared" si="75"/>
        <v>#N/A</v>
      </c>
      <c r="N168" s="26" t="e">
        <f t="shared" si="75"/>
        <v>#N/A</v>
      </c>
      <c r="O168" s="33"/>
      <c r="P168" s="22"/>
      <c r="Q168" s="22"/>
      <c r="R168" s="22"/>
      <c r="S168" s="22"/>
      <c r="T168" s="22"/>
      <c r="U168" s="22"/>
      <c r="V168" s="22"/>
      <c r="W168" s="22"/>
      <c r="X168" s="22"/>
      <c r="Y168" s="22"/>
      <c r="Z168" s="22"/>
      <c r="AA168" s="22"/>
      <c r="AB168" s="22"/>
      <c r="AC168" s="22"/>
      <c r="AD168" s="22"/>
      <c r="AE168" s="22"/>
    </row>
    <row r="169" spans="1:31" hidden="1">
      <c r="A169" s="21" t="s">
        <v>179</v>
      </c>
      <c r="B169" s="20"/>
      <c r="C169" s="21" t="e">
        <f t="shared" si="72"/>
        <v>#N/A</v>
      </c>
      <c r="D169" s="20"/>
      <c r="E169" s="26" t="e">
        <f t="shared" si="73"/>
        <v>#N/A</v>
      </c>
      <c r="F169" s="26" t="e">
        <f t="shared" si="73"/>
        <v>#N/A</v>
      </c>
      <c r="G169" s="26" t="e">
        <f t="shared" si="73"/>
        <v>#N/A</v>
      </c>
      <c r="H169" s="15"/>
      <c r="I169" s="20"/>
      <c r="J169" s="21" t="e">
        <f t="shared" si="74"/>
        <v>#N/A</v>
      </c>
      <c r="K169" s="20"/>
      <c r="L169" s="26" t="e">
        <f t="shared" si="75"/>
        <v>#N/A</v>
      </c>
      <c r="M169" s="26" t="e">
        <f t="shared" si="75"/>
        <v>#N/A</v>
      </c>
      <c r="N169" s="26" t="e">
        <f t="shared" si="75"/>
        <v>#N/A</v>
      </c>
      <c r="O169" s="33"/>
      <c r="P169" s="22"/>
      <c r="Q169" s="22"/>
      <c r="R169" s="22"/>
      <c r="S169" s="22"/>
      <c r="T169" s="22"/>
      <c r="U169" s="22"/>
      <c r="V169" s="22"/>
      <c r="W169" s="22"/>
      <c r="X169" s="22"/>
      <c r="Y169" s="22"/>
      <c r="Z169" s="22"/>
      <c r="AA169" s="22"/>
      <c r="AB169" s="22"/>
      <c r="AC169" s="22"/>
      <c r="AD169" s="22"/>
      <c r="AE169" s="22"/>
    </row>
    <row r="170" spans="1:31" hidden="1">
      <c r="A170" s="21" t="s">
        <v>180</v>
      </c>
      <c r="B170" s="20"/>
      <c r="C170" s="21" t="e">
        <f t="shared" si="72"/>
        <v>#N/A</v>
      </c>
      <c r="D170" s="20"/>
      <c r="E170" s="26" t="e">
        <f t="shared" si="73"/>
        <v>#N/A</v>
      </c>
      <c r="F170" s="26" t="e">
        <f t="shared" si="73"/>
        <v>#N/A</v>
      </c>
      <c r="G170" s="26" t="e">
        <f t="shared" si="73"/>
        <v>#N/A</v>
      </c>
      <c r="H170" s="15"/>
      <c r="I170" s="20"/>
      <c r="J170" s="21" t="e">
        <f t="shared" si="74"/>
        <v>#N/A</v>
      </c>
      <c r="K170" s="20"/>
      <c r="L170" s="26" t="e">
        <f t="shared" si="75"/>
        <v>#N/A</v>
      </c>
      <c r="M170" s="26" t="e">
        <f t="shared" si="75"/>
        <v>#N/A</v>
      </c>
      <c r="N170" s="26" t="e">
        <f t="shared" si="75"/>
        <v>#N/A</v>
      </c>
      <c r="O170" s="33"/>
      <c r="P170" s="22"/>
      <c r="Q170" s="22"/>
      <c r="R170" s="22"/>
      <c r="S170" s="22"/>
      <c r="T170" s="22"/>
      <c r="U170" s="22"/>
      <c r="V170" s="22"/>
      <c r="W170" s="22"/>
      <c r="X170" s="22"/>
      <c r="Y170" s="22"/>
      <c r="Z170" s="22"/>
      <c r="AA170" s="22"/>
      <c r="AB170" s="22"/>
      <c r="AC170" s="22"/>
      <c r="AD170" s="22"/>
      <c r="AE170" s="22"/>
    </row>
    <row r="171" spans="1:31" hidden="1">
      <c r="A171" s="21" t="s">
        <v>181</v>
      </c>
      <c r="B171" s="20"/>
      <c r="C171" s="21" t="e">
        <f t="shared" si="72"/>
        <v>#N/A</v>
      </c>
      <c r="D171" s="20"/>
      <c r="E171" s="26" t="e">
        <f t="shared" si="73"/>
        <v>#N/A</v>
      </c>
      <c r="F171" s="26" t="e">
        <f t="shared" si="73"/>
        <v>#N/A</v>
      </c>
      <c r="G171" s="26" t="e">
        <f t="shared" si="73"/>
        <v>#N/A</v>
      </c>
      <c r="H171" s="15"/>
      <c r="I171" s="20"/>
      <c r="J171" s="21" t="e">
        <f t="shared" si="74"/>
        <v>#N/A</v>
      </c>
      <c r="K171" s="20"/>
      <c r="L171" s="26" t="e">
        <f t="shared" si="75"/>
        <v>#N/A</v>
      </c>
      <c r="M171" s="26" t="e">
        <f t="shared" si="75"/>
        <v>#N/A</v>
      </c>
      <c r="N171" s="26" t="e">
        <f t="shared" si="75"/>
        <v>#N/A</v>
      </c>
      <c r="O171" s="33"/>
      <c r="P171" s="22"/>
      <c r="Q171" s="22"/>
      <c r="R171" s="22"/>
      <c r="S171" s="22"/>
      <c r="T171" s="22"/>
      <c r="U171" s="22"/>
      <c r="V171" s="22"/>
      <c r="W171" s="22"/>
      <c r="X171" s="22"/>
      <c r="Y171" s="22"/>
      <c r="Z171" s="22"/>
      <c r="AA171" s="22"/>
      <c r="AB171" s="22"/>
      <c r="AC171" s="22"/>
      <c r="AD171" s="22"/>
      <c r="AE171" s="22"/>
    </row>
    <row r="172" spans="1:31" hidden="1">
      <c r="A172" s="21" t="s">
        <v>182</v>
      </c>
      <c r="B172" s="20"/>
      <c r="C172" s="21" t="e">
        <f t="shared" si="72"/>
        <v>#N/A</v>
      </c>
      <c r="D172" s="20"/>
      <c r="E172" s="26" t="e">
        <f t="shared" si="73"/>
        <v>#N/A</v>
      </c>
      <c r="F172" s="26" t="e">
        <f t="shared" si="73"/>
        <v>#N/A</v>
      </c>
      <c r="G172" s="26" t="e">
        <f t="shared" si="73"/>
        <v>#N/A</v>
      </c>
      <c r="H172" s="15"/>
      <c r="I172" s="20"/>
      <c r="J172" s="21" t="e">
        <f t="shared" si="74"/>
        <v>#N/A</v>
      </c>
      <c r="K172" s="20"/>
      <c r="L172" s="26" t="e">
        <f t="shared" si="75"/>
        <v>#N/A</v>
      </c>
      <c r="M172" s="26" t="e">
        <f t="shared" si="75"/>
        <v>#N/A</v>
      </c>
      <c r="N172" s="26" t="e">
        <f t="shared" si="75"/>
        <v>#N/A</v>
      </c>
      <c r="O172" s="33"/>
      <c r="P172" s="22"/>
      <c r="Q172" s="22"/>
      <c r="R172" s="22"/>
      <c r="S172" s="22"/>
      <c r="T172" s="22"/>
      <c r="U172" s="22"/>
      <c r="V172" s="22"/>
      <c r="W172" s="22"/>
      <c r="X172" s="22"/>
      <c r="Y172" s="22"/>
      <c r="Z172" s="22"/>
      <c r="AA172" s="22"/>
      <c r="AB172" s="22"/>
      <c r="AC172" s="22"/>
      <c r="AD172" s="22"/>
      <c r="AE172" s="22"/>
    </row>
    <row r="173" spans="1:31" hidden="1">
      <c r="A173" s="21" t="s">
        <v>183</v>
      </c>
      <c r="B173" s="20"/>
      <c r="C173" s="21" t="e">
        <f t="shared" si="72"/>
        <v>#N/A</v>
      </c>
      <c r="D173" s="20"/>
      <c r="E173" s="26" t="e">
        <f t="shared" si="73"/>
        <v>#N/A</v>
      </c>
      <c r="F173" s="26" t="e">
        <f t="shared" si="73"/>
        <v>#N/A</v>
      </c>
      <c r="G173" s="26" t="e">
        <f t="shared" si="73"/>
        <v>#N/A</v>
      </c>
      <c r="H173" s="15"/>
      <c r="I173" s="20"/>
      <c r="J173" s="21" t="e">
        <f t="shared" si="74"/>
        <v>#N/A</v>
      </c>
      <c r="K173" s="20"/>
      <c r="L173" s="26" t="e">
        <f t="shared" si="75"/>
        <v>#N/A</v>
      </c>
      <c r="M173" s="26" t="e">
        <f t="shared" si="75"/>
        <v>#N/A</v>
      </c>
      <c r="N173" s="26" t="e">
        <f t="shared" si="75"/>
        <v>#N/A</v>
      </c>
      <c r="O173" s="33"/>
      <c r="P173" s="22"/>
      <c r="Q173" s="22"/>
      <c r="R173" s="22"/>
      <c r="S173" s="22"/>
      <c r="T173" s="22"/>
      <c r="U173" s="22"/>
      <c r="V173" s="22"/>
      <c r="W173" s="22"/>
      <c r="X173" s="22"/>
      <c r="Y173" s="22"/>
      <c r="Z173" s="22"/>
      <c r="AA173" s="22"/>
      <c r="AB173" s="22"/>
      <c r="AC173" s="22"/>
      <c r="AD173" s="22"/>
      <c r="AE173" s="22"/>
    </row>
    <row r="174" spans="1:31" hidden="1">
      <c r="A174" s="21" t="s">
        <v>184</v>
      </c>
      <c r="B174" s="20"/>
      <c r="C174" s="21" t="e">
        <f t="shared" si="72"/>
        <v>#N/A</v>
      </c>
      <c r="D174" s="20"/>
      <c r="E174" s="26" t="e">
        <f t="shared" si="73"/>
        <v>#N/A</v>
      </c>
      <c r="F174" s="26" t="e">
        <f t="shared" si="73"/>
        <v>#N/A</v>
      </c>
      <c r="G174" s="26" t="e">
        <f t="shared" si="73"/>
        <v>#N/A</v>
      </c>
      <c r="H174" s="15"/>
      <c r="I174" s="20"/>
      <c r="J174" s="21" t="e">
        <f t="shared" si="74"/>
        <v>#N/A</v>
      </c>
      <c r="K174" s="20"/>
      <c r="L174" s="26" t="e">
        <f t="shared" si="75"/>
        <v>#N/A</v>
      </c>
      <c r="M174" s="26" t="e">
        <f t="shared" si="75"/>
        <v>#N/A</v>
      </c>
      <c r="N174" s="26" t="e">
        <f t="shared" si="75"/>
        <v>#N/A</v>
      </c>
      <c r="O174" s="33"/>
      <c r="P174" s="22"/>
      <c r="Q174" s="22"/>
      <c r="R174" s="22"/>
      <c r="S174" s="22"/>
      <c r="T174" s="22"/>
      <c r="U174" s="22"/>
      <c r="V174" s="22"/>
      <c r="W174" s="22"/>
      <c r="X174" s="22"/>
      <c r="Y174" s="22"/>
      <c r="Z174" s="22"/>
      <c r="AA174" s="22"/>
      <c r="AB174" s="22"/>
      <c r="AC174" s="22"/>
      <c r="AD174" s="22"/>
      <c r="AE174" s="22"/>
    </row>
    <row r="175" spans="1:31" hidden="1">
      <c r="A175" s="21" t="s">
        <v>185</v>
      </c>
      <c r="B175" s="20"/>
      <c r="C175" s="21" t="e">
        <f t="shared" si="72"/>
        <v>#N/A</v>
      </c>
      <c r="D175" s="20"/>
      <c r="E175" s="26" t="e">
        <f t="shared" si="73"/>
        <v>#N/A</v>
      </c>
      <c r="F175" s="26" t="e">
        <f t="shared" si="73"/>
        <v>#N/A</v>
      </c>
      <c r="G175" s="26" t="e">
        <f t="shared" si="73"/>
        <v>#N/A</v>
      </c>
      <c r="H175" s="15"/>
      <c r="I175" s="20"/>
      <c r="J175" s="21" t="e">
        <f t="shared" si="74"/>
        <v>#N/A</v>
      </c>
      <c r="K175" s="20"/>
      <c r="L175" s="26" t="e">
        <f t="shared" si="75"/>
        <v>#N/A</v>
      </c>
      <c r="M175" s="26" t="e">
        <f t="shared" si="75"/>
        <v>#N/A</v>
      </c>
      <c r="N175" s="26" t="e">
        <f t="shared" si="75"/>
        <v>#N/A</v>
      </c>
      <c r="O175" s="33"/>
      <c r="P175" s="22"/>
      <c r="Q175" s="22"/>
      <c r="R175" s="22"/>
      <c r="S175" s="22"/>
      <c r="T175" s="22"/>
      <c r="U175" s="22"/>
      <c r="V175" s="22"/>
      <c r="W175" s="22"/>
      <c r="X175" s="22"/>
      <c r="Y175" s="22"/>
      <c r="Z175" s="22"/>
      <c r="AA175" s="22"/>
      <c r="AB175" s="22"/>
      <c r="AC175" s="22"/>
      <c r="AD175" s="22"/>
      <c r="AE175" s="22"/>
    </row>
    <row r="176" spans="1:31" hidden="1">
      <c r="A176" s="21" t="s">
        <v>186</v>
      </c>
      <c r="B176" s="20"/>
      <c r="C176" s="21" t="e">
        <f t="shared" si="72"/>
        <v>#N/A</v>
      </c>
      <c r="D176" s="20"/>
      <c r="E176" s="26" t="e">
        <f t="shared" si="73"/>
        <v>#N/A</v>
      </c>
      <c r="F176" s="26" t="e">
        <f t="shared" si="73"/>
        <v>#N/A</v>
      </c>
      <c r="G176" s="26" t="e">
        <f t="shared" si="73"/>
        <v>#N/A</v>
      </c>
      <c r="H176" s="15"/>
      <c r="I176" s="20"/>
      <c r="J176" s="21" t="e">
        <f t="shared" si="74"/>
        <v>#N/A</v>
      </c>
      <c r="K176" s="20"/>
      <c r="L176" s="26" t="e">
        <f t="shared" si="75"/>
        <v>#N/A</v>
      </c>
      <c r="M176" s="26" t="e">
        <f t="shared" si="75"/>
        <v>#N/A</v>
      </c>
      <c r="N176" s="26" t="e">
        <f t="shared" si="75"/>
        <v>#N/A</v>
      </c>
      <c r="O176" s="33"/>
      <c r="P176" s="22"/>
      <c r="Q176" s="22"/>
      <c r="R176" s="22"/>
      <c r="S176" s="22"/>
      <c r="T176" s="22"/>
      <c r="U176" s="22"/>
      <c r="V176" s="22"/>
      <c r="W176" s="22"/>
      <c r="X176" s="22"/>
      <c r="Y176" s="22"/>
      <c r="Z176" s="22"/>
      <c r="AA176" s="22"/>
      <c r="AB176" s="22"/>
      <c r="AC176" s="22"/>
      <c r="AD176" s="22"/>
      <c r="AE176" s="22"/>
    </row>
  </sheetData>
  <mergeCells count="48">
    <mergeCell ref="E153:G153"/>
    <mergeCell ref="L153:N153"/>
    <mergeCell ref="T160:V160"/>
    <mergeCell ref="A163:G163"/>
    <mergeCell ref="E164:G164"/>
    <mergeCell ref="L164:N164"/>
    <mergeCell ref="A135:G135"/>
    <mergeCell ref="E136:G136"/>
    <mergeCell ref="L136:N136"/>
    <mergeCell ref="A152:G152"/>
    <mergeCell ref="Q152:V152"/>
    <mergeCell ref="A124:G124"/>
    <mergeCell ref="Q124:V124"/>
    <mergeCell ref="E125:G125"/>
    <mergeCell ref="L125:N125"/>
    <mergeCell ref="T132:V132"/>
    <mergeCell ref="E91:G91"/>
    <mergeCell ref="L91:N91"/>
    <mergeCell ref="T98:V98"/>
    <mergeCell ref="A107:G107"/>
    <mergeCell ref="E108:G108"/>
    <mergeCell ref="L108:N108"/>
    <mergeCell ref="S43:V43"/>
    <mergeCell ref="A73:G73"/>
    <mergeCell ref="E74:G74"/>
    <mergeCell ref="L74:N74"/>
    <mergeCell ref="A90:G90"/>
    <mergeCell ref="Q90:V90"/>
    <mergeCell ref="S38:V38"/>
    <mergeCell ref="S39:V39"/>
    <mergeCell ref="S40:V40"/>
    <mergeCell ref="S41:V41"/>
    <mergeCell ref="S42:V42"/>
    <mergeCell ref="S34:V34"/>
    <mergeCell ref="S35:V35"/>
    <mergeCell ref="S36:V36"/>
    <mergeCell ref="Q37:R37"/>
    <mergeCell ref="S37:V37"/>
    <mergeCell ref="T19:V19"/>
    <mergeCell ref="Q30:R30"/>
    <mergeCell ref="S31:V31"/>
    <mergeCell ref="S32:V32"/>
    <mergeCell ref="S33:V33"/>
    <mergeCell ref="A1:N1"/>
    <mergeCell ref="A2:N2"/>
    <mergeCell ref="Q2:AD2"/>
    <mergeCell ref="E3:G3"/>
    <mergeCell ref="L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0"/>
  <sheetViews>
    <sheetView workbookViewId="0"/>
  </sheetViews>
  <sheetFormatPr defaultColWidth="17.140625" defaultRowHeight="12.75" customHeight="1"/>
  <cols>
    <col min="1" max="1" width="93.140625" customWidth="1"/>
    <col min="2" max="6" width="11.5703125" customWidth="1"/>
  </cols>
  <sheetData>
    <row r="1" spans="1:6">
      <c r="A1" s="12" t="s">
        <v>187</v>
      </c>
      <c r="B1" s="22"/>
      <c r="C1" s="22"/>
      <c r="D1" s="22"/>
      <c r="E1" s="22"/>
      <c r="F1" s="22"/>
    </row>
    <row r="2" spans="1:6" ht="25.5" customHeight="1">
      <c r="A2" s="12" t="s">
        <v>188</v>
      </c>
      <c r="B2" s="22"/>
      <c r="C2" s="22"/>
      <c r="D2" s="22"/>
      <c r="E2" s="22"/>
      <c r="F2" s="22"/>
    </row>
    <row r="3" spans="1:6">
      <c r="A3" s="12" t="s">
        <v>189</v>
      </c>
      <c r="B3" s="22"/>
      <c r="C3" s="22"/>
      <c r="D3" s="22"/>
      <c r="E3" s="22"/>
      <c r="F3" s="22"/>
    </row>
    <row r="4" spans="1:6">
      <c r="A4" s="22"/>
      <c r="B4" s="22"/>
      <c r="C4" s="22"/>
      <c r="D4" s="22"/>
      <c r="E4" s="22"/>
      <c r="F4" s="22"/>
    </row>
    <row r="5" spans="1:6" ht="63.75" customHeight="1">
      <c r="A5" s="12" t="s">
        <v>190</v>
      </c>
      <c r="B5" s="22"/>
      <c r="C5" s="22"/>
      <c r="D5" s="22"/>
      <c r="E5" s="22"/>
      <c r="F5" s="22"/>
    </row>
    <row r="6" spans="1:6">
      <c r="A6" s="22"/>
      <c r="B6" s="22"/>
      <c r="C6" s="22"/>
      <c r="D6" s="22"/>
      <c r="E6" s="22"/>
      <c r="F6" s="22"/>
    </row>
    <row r="7" spans="1:6" ht="51" customHeight="1">
      <c r="A7" s="12" t="s">
        <v>191</v>
      </c>
      <c r="B7" s="22"/>
      <c r="C7" s="22"/>
      <c r="D7" s="22"/>
      <c r="E7" s="22"/>
      <c r="F7" s="22"/>
    </row>
    <row r="8" spans="1:6">
      <c r="A8" s="22"/>
      <c r="B8" s="22"/>
      <c r="C8" s="22"/>
      <c r="D8" s="22"/>
      <c r="E8" s="22"/>
      <c r="F8" s="22"/>
    </row>
    <row r="9" spans="1:6" ht="63.75" customHeight="1">
      <c r="A9" s="12" t="s">
        <v>192</v>
      </c>
      <c r="B9" s="22"/>
      <c r="C9" s="22"/>
      <c r="D9" s="22"/>
      <c r="E9" s="22"/>
      <c r="F9" s="22"/>
    </row>
    <row r="10" spans="1:6">
      <c r="A10" s="22"/>
      <c r="B10" s="22"/>
      <c r="C10" s="22"/>
      <c r="D10" s="22"/>
      <c r="E10" s="22"/>
      <c r="F10" s="22"/>
    </row>
    <row r="11" spans="1:6" ht="25.5" customHeight="1">
      <c r="A11" s="12" t="s">
        <v>193</v>
      </c>
      <c r="B11" s="22"/>
      <c r="C11" s="22"/>
      <c r="D11" s="22"/>
      <c r="E11" s="22"/>
      <c r="F11" s="22"/>
    </row>
    <row r="12" spans="1:6">
      <c r="A12" s="22"/>
      <c r="B12" s="22"/>
      <c r="C12" s="22"/>
      <c r="D12" s="22"/>
      <c r="E12" s="22"/>
      <c r="F12" s="22"/>
    </row>
    <row r="13" spans="1:6">
      <c r="A13" s="22"/>
      <c r="B13" s="22"/>
      <c r="C13" s="22"/>
      <c r="D13" s="22"/>
      <c r="E13" s="22"/>
      <c r="F13" s="22"/>
    </row>
    <row r="14" spans="1:6">
      <c r="A14" s="22"/>
      <c r="B14" s="22"/>
      <c r="C14" s="22"/>
      <c r="D14" s="22"/>
      <c r="E14" s="22"/>
      <c r="F14" s="22"/>
    </row>
    <row r="15" spans="1:6">
      <c r="A15" s="22"/>
      <c r="B15" s="22"/>
      <c r="C15" s="22"/>
      <c r="D15" s="22"/>
      <c r="E15" s="22"/>
      <c r="F15" s="22"/>
    </row>
    <row r="16" spans="1:6">
      <c r="A16" s="22"/>
      <c r="B16" s="22"/>
      <c r="C16" s="22"/>
      <c r="D16" s="22"/>
      <c r="E16" s="22"/>
      <c r="F16" s="22"/>
    </row>
    <row r="17" spans="1:6">
      <c r="A17" s="22"/>
      <c r="B17" s="22"/>
      <c r="C17" s="22"/>
      <c r="D17" s="22"/>
      <c r="E17" s="22"/>
      <c r="F17" s="22"/>
    </row>
    <row r="18" spans="1:6">
      <c r="A18" s="22"/>
      <c r="B18" s="22"/>
      <c r="C18" s="22"/>
      <c r="D18" s="22"/>
      <c r="E18" s="22"/>
      <c r="F18" s="22"/>
    </row>
    <row r="19" spans="1:6">
      <c r="A19" s="22"/>
      <c r="B19" s="22"/>
      <c r="C19" s="22"/>
      <c r="D19" s="22"/>
      <c r="E19" s="22"/>
      <c r="F19" s="22"/>
    </row>
    <row r="20" spans="1:6">
      <c r="A20" s="22"/>
      <c r="B20" s="22"/>
      <c r="C20" s="22"/>
      <c r="D20" s="22"/>
      <c r="E20" s="22"/>
      <c r="F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76"/>
  <sheetViews>
    <sheetView workbookViewId="0">
      <selection sqref="A1:H1"/>
    </sheetView>
  </sheetViews>
  <sheetFormatPr defaultColWidth="17.140625" defaultRowHeight="12.75" customHeight="1"/>
  <cols>
    <col min="1" max="7" width="9.140625" customWidth="1"/>
    <col min="8" max="8" width="25.7109375" customWidth="1"/>
    <col min="9" max="9" width="7.28515625" customWidth="1"/>
  </cols>
  <sheetData>
    <row r="1" spans="1:9" ht="20.25" customHeight="1">
      <c r="A1" s="75" t="str">
        <f>'Score Entry'!A1</f>
        <v>Qualifying Round Robin</v>
      </c>
      <c r="B1" s="51"/>
      <c r="C1" s="51"/>
      <c r="D1" s="51"/>
      <c r="E1" s="51"/>
      <c r="F1" s="51"/>
      <c r="G1" s="51"/>
      <c r="H1" s="51"/>
      <c r="I1" s="22"/>
    </row>
    <row r="2" spans="1:9" ht="20.25" customHeight="1">
      <c r="A2" s="47" t="str">
        <f>'Score Entry'!A2</f>
        <v>Race</v>
      </c>
      <c r="B2" s="22"/>
      <c r="C2" s="22"/>
      <c r="D2" s="22"/>
      <c r="E2" s="22"/>
      <c r="F2" s="22"/>
      <c r="G2" s="22"/>
      <c r="H2" s="22"/>
      <c r="I2" s="22"/>
    </row>
    <row r="3" spans="1:9" ht="20.25" customHeight="1">
      <c r="A3" s="22"/>
      <c r="B3" s="10">
        <f>IF((LEN('Score Entry'!B3)=0),"",'Score Entry'!B3)</f>
        <v>1</v>
      </c>
      <c r="C3" s="10">
        <f>IF((LEN('Score Entry'!C3)=0),"",'Score Entry'!C3)</f>
        <v>2</v>
      </c>
      <c r="D3" s="10">
        <f>IF((LEN('Score Entry'!D3)=0),"",'Score Entry'!D3)</f>
        <v>3</v>
      </c>
      <c r="E3" s="10">
        <f>IF((LEN('Score Entry'!E3)=0),"",'Score Entry'!E3)</f>
        <v>4</v>
      </c>
      <c r="F3" s="10">
        <f>IF((LEN('Score Entry'!F3)=0),"",'Score Entry'!F3)</f>
        <v>5</v>
      </c>
      <c r="G3" s="10">
        <f>IF((LEN('Score Entry'!G3)=0),"",'Score Entry'!G3)</f>
        <v>6</v>
      </c>
      <c r="H3" s="10" t="s">
        <v>194</v>
      </c>
      <c r="I3" s="22"/>
    </row>
    <row r="4" spans="1:9" ht="20.25" customHeight="1">
      <c r="A4" s="17">
        <f>'Score Entry'!A4</f>
        <v>1</v>
      </c>
      <c r="B4" s="19">
        <f>IF((LEN('Score Entry'!B4)=0),"",'Score Entry'!B4)</f>
        <v>1</v>
      </c>
      <c r="C4" s="19">
        <f>IF((LEN('Score Entry'!C4)=0),"",'Score Entry'!C4)</f>
        <v>2</v>
      </c>
      <c r="D4" s="19">
        <f>IF((LEN('Score Entry'!D4)=0),"",'Score Entry'!D4)</f>
        <v>4</v>
      </c>
      <c r="E4" s="19">
        <f>IF((LEN('Score Entry'!E4)=0),"",'Score Entry'!E4)</f>
        <v>3</v>
      </c>
      <c r="F4" s="19">
        <f>IF((LEN('Score Entry'!F4)=0),"",'Score Entry'!F4)</f>
        <v>5</v>
      </c>
      <c r="G4" s="19">
        <f>IF((LEN('Score Entry'!G4)=0),"",'Score Entry'!G4)</f>
        <v>6</v>
      </c>
      <c r="H4" s="19"/>
      <c r="I4" s="13"/>
    </row>
    <row r="5" spans="1:9" ht="20.25" customHeight="1">
      <c r="A5" s="17">
        <f>'Score Entry'!A5</f>
        <v>2</v>
      </c>
      <c r="B5" s="19">
        <f>IF((LEN('Score Entry'!B5)=0),"",'Score Entry'!B5)</f>
        <v>12</v>
      </c>
      <c r="C5" s="19">
        <f>IF((LEN('Score Entry'!C5)=0),"",'Score Entry'!C5)</f>
        <v>10</v>
      </c>
      <c r="D5" s="19">
        <f>IF((LEN('Score Entry'!D5)=0),"",'Score Entry'!D5)</f>
        <v>11</v>
      </c>
      <c r="E5" s="19">
        <f>IF((LEN('Score Entry'!E5)=0),"",'Score Entry'!E5)</f>
        <v>8</v>
      </c>
      <c r="F5" s="19">
        <f>IF((LEN('Score Entry'!F5)=0),"",'Score Entry'!F5)</f>
        <v>9</v>
      </c>
      <c r="G5" s="19">
        <f>IF((LEN('Score Entry'!G5)=0),"",'Score Entry'!G5)</f>
        <v>7</v>
      </c>
      <c r="H5" s="19"/>
      <c r="I5" s="13"/>
    </row>
    <row r="6" spans="1:9" ht="20.25" customHeight="1">
      <c r="A6" s="17">
        <f>'Score Entry'!A6</f>
        <v>3</v>
      </c>
      <c r="B6" s="19">
        <f>IF((LEN('Score Entry'!B6)=0),"",'Score Entry'!B6)</f>
        <v>18</v>
      </c>
      <c r="C6" s="19">
        <f>IF((LEN('Score Entry'!C6)=0),"",'Score Entry'!C6)</f>
        <v>13</v>
      </c>
      <c r="D6" s="19">
        <f>IF((LEN('Score Entry'!D6)=0),"",'Score Entry'!D6)</f>
        <v>14</v>
      </c>
      <c r="E6" s="19">
        <f>IF((LEN('Score Entry'!E6)=0),"",'Score Entry'!E6)</f>
        <v>15</v>
      </c>
      <c r="F6" s="19">
        <f>IF((LEN('Score Entry'!F6)=0),"",'Score Entry'!F6)</f>
        <v>16</v>
      </c>
      <c r="G6" s="19">
        <f>IF((LEN('Score Entry'!G6)=0),"",'Score Entry'!G6)</f>
        <v>17</v>
      </c>
      <c r="H6" s="19"/>
      <c r="I6" s="13"/>
    </row>
    <row r="7" spans="1:9" ht="20.25" customHeight="1">
      <c r="A7" s="17">
        <f>'Score Entry'!A7</f>
        <v>4</v>
      </c>
      <c r="B7" s="19">
        <f>IF((LEN('Score Entry'!B7)=0),"",'Score Entry'!B7)</f>
        <v>24</v>
      </c>
      <c r="C7" s="19">
        <f>IF((LEN('Score Entry'!C7)=0),"",'Score Entry'!C7)</f>
        <v>19</v>
      </c>
      <c r="D7" s="19">
        <f>IF((LEN('Score Entry'!D7)=0),"",'Score Entry'!D7)</f>
        <v>22</v>
      </c>
      <c r="E7" s="19">
        <f>IF((LEN('Score Entry'!E7)=0),"",'Score Entry'!E7)</f>
        <v>20</v>
      </c>
      <c r="F7" s="19">
        <f>IF((LEN('Score Entry'!F7)=0),"",'Score Entry'!F7)</f>
        <v>23</v>
      </c>
      <c r="G7" s="19">
        <f>IF((LEN('Score Entry'!G7)=0),"",'Score Entry'!G7)</f>
        <v>21</v>
      </c>
      <c r="H7" s="19"/>
      <c r="I7" s="13"/>
    </row>
    <row r="8" spans="1:9" ht="20.25" customHeight="1">
      <c r="A8" s="17">
        <f>'Score Entry'!A8</f>
        <v>5</v>
      </c>
      <c r="B8" s="19">
        <f>IF((LEN('Score Entry'!B8)=0),"",'Score Entry'!B8)</f>
        <v>2</v>
      </c>
      <c r="C8" s="19">
        <f>IF((LEN('Score Entry'!C8)=0),"",'Score Entry'!C8)</f>
        <v>1</v>
      </c>
      <c r="D8" s="19">
        <f>IF((LEN('Score Entry'!D8)=0),"",'Score Entry'!D8)</f>
        <v>6</v>
      </c>
      <c r="E8" s="19">
        <f>IF((LEN('Score Entry'!E8)=0),"",'Score Entry'!E8)</f>
        <v>5</v>
      </c>
      <c r="F8" s="19">
        <f>IF((LEN('Score Entry'!F8)=0),"",'Score Entry'!F8)</f>
        <v>3</v>
      </c>
      <c r="G8" s="19">
        <f>IF((LEN('Score Entry'!G8)=0),"",'Score Entry'!G8)</f>
        <v>4</v>
      </c>
      <c r="H8" s="19"/>
      <c r="I8" s="13"/>
    </row>
    <row r="9" spans="1:9" ht="20.25" customHeight="1">
      <c r="A9" s="17">
        <f>'Score Entry'!A9</f>
        <v>6</v>
      </c>
      <c r="B9" s="19">
        <f>IF((LEN('Score Entry'!B9)=0),"",'Score Entry'!B9)</f>
        <v>10</v>
      </c>
      <c r="C9" s="19">
        <f>IF((LEN('Score Entry'!C9)=0),"",'Score Entry'!C9)</f>
        <v>11</v>
      </c>
      <c r="D9" s="19">
        <f>IF((LEN('Score Entry'!D9)=0),"",'Score Entry'!D9)</f>
        <v>8</v>
      </c>
      <c r="E9" s="19">
        <f>IF((LEN('Score Entry'!E9)=0),"",'Score Entry'!E9)</f>
        <v>7</v>
      </c>
      <c r="F9" s="19">
        <f>IF((LEN('Score Entry'!F9)=0),"",'Score Entry'!F9)</f>
        <v>12</v>
      </c>
      <c r="G9" s="19">
        <f>IF((LEN('Score Entry'!G9)=0),"",'Score Entry'!G9)</f>
        <v>9</v>
      </c>
      <c r="H9" s="19"/>
      <c r="I9" s="13"/>
    </row>
    <row r="10" spans="1:9" ht="20.25" customHeight="1">
      <c r="A10" s="17">
        <f>'Score Entry'!A10</f>
        <v>7</v>
      </c>
      <c r="B10" s="19">
        <f>IF((LEN('Score Entry'!B10)=0),"",'Score Entry'!B10)</f>
        <v>18</v>
      </c>
      <c r="C10" s="19">
        <f>IF((LEN('Score Entry'!C10)=0),"",'Score Entry'!C10)</f>
        <v>16</v>
      </c>
      <c r="D10" s="19">
        <f>IF((LEN('Score Entry'!D10)=0),"",'Score Entry'!D10)</f>
        <v>13</v>
      </c>
      <c r="E10" s="19">
        <f>IF((LEN('Score Entry'!E10)=0),"",'Score Entry'!E10)</f>
        <v>15</v>
      </c>
      <c r="F10" s="19">
        <f>IF((LEN('Score Entry'!F10)=0),"",'Score Entry'!F10)</f>
        <v>14</v>
      </c>
      <c r="G10" s="19">
        <f>IF((LEN('Score Entry'!G10)=0),"",'Score Entry'!G10)</f>
        <v>17</v>
      </c>
      <c r="H10" s="19"/>
      <c r="I10" s="13"/>
    </row>
    <row r="11" spans="1:9" ht="20.25" customHeight="1">
      <c r="A11" s="17">
        <f>'Score Entry'!A11</f>
        <v>8</v>
      </c>
      <c r="B11" s="19">
        <f>IF((LEN('Score Entry'!B11)=0),"",'Score Entry'!B11)</f>
        <v>21</v>
      </c>
      <c r="C11" s="19">
        <f>IF((LEN('Score Entry'!C11)=0),"",'Score Entry'!C11)</f>
        <v>20</v>
      </c>
      <c r="D11" s="19">
        <f>IF((LEN('Score Entry'!D11)=0),"",'Score Entry'!D11)</f>
        <v>24</v>
      </c>
      <c r="E11" s="19">
        <f>IF((LEN('Score Entry'!E11)=0),"",'Score Entry'!E11)</f>
        <v>22</v>
      </c>
      <c r="F11" s="19">
        <f>IF((LEN('Score Entry'!F11)=0),"",'Score Entry'!F11)</f>
        <v>23</v>
      </c>
      <c r="G11" s="19">
        <f>IF((LEN('Score Entry'!G11)=0),"",'Score Entry'!G11)</f>
        <v>19</v>
      </c>
      <c r="H11" s="19"/>
      <c r="I11" s="13"/>
    </row>
    <row r="12" spans="1:9" ht="20.25" customHeight="1">
      <c r="A12" s="17">
        <f>'Score Entry'!A12</f>
        <v>9</v>
      </c>
      <c r="B12" s="19">
        <f>IF((LEN('Score Entry'!B12)=0),"",'Score Entry'!B12)</f>
        <v>4</v>
      </c>
      <c r="C12" s="19">
        <f>IF((LEN('Score Entry'!C12)=0),"",'Score Entry'!C12)</f>
        <v>2</v>
      </c>
      <c r="D12" s="19">
        <f>IF((LEN('Score Entry'!D12)=0),"",'Score Entry'!D12)</f>
        <v>1</v>
      </c>
      <c r="E12" s="19">
        <f>IF((LEN('Score Entry'!E12)=0),"",'Score Entry'!E12)</f>
        <v>3</v>
      </c>
      <c r="F12" s="19">
        <f>IF((LEN('Score Entry'!F12)=0),"",'Score Entry'!F12)</f>
        <v>6</v>
      </c>
      <c r="G12" s="19">
        <f>IF((LEN('Score Entry'!G12)=0),"",'Score Entry'!G12)</f>
        <v>5</v>
      </c>
      <c r="H12" s="19"/>
      <c r="I12" s="13"/>
    </row>
    <row r="13" spans="1:9" ht="20.25" customHeight="1">
      <c r="A13" s="17">
        <f>'Score Entry'!A13</f>
        <v>10</v>
      </c>
      <c r="B13" s="19">
        <f>IF((LEN('Score Entry'!B13)=0),"",'Score Entry'!B13)</f>
        <v>7</v>
      </c>
      <c r="C13" s="19">
        <f>IF((LEN('Score Entry'!C13)=0),"",'Score Entry'!C13)</f>
        <v>9</v>
      </c>
      <c r="D13" s="19">
        <f>IF((LEN('Score Entry'!D13)=0),"",'Score Entry'!D13)</f>
        <v>10</v>
      </c>
      <c r="E13" s="19">
        <f>IF((LEN('Score Entry'!E13)=0),"",'Score Entry'!E13)</f>
        <v>8</v>
      </c>
      <c r="F13" s="19">
        <f>IF((LEN('Score Entry'!F13)=0),"",'Score Entry'!F13)</f>
        <v>11</v>
      </c>
      <c r="G13" s="19">
        <f>IF((LEN('Score Entry'!G13)=0),"",'Score Entry'!G13)</f>
        <v>12</v>
      </c>
      <c r="H13" s="19"/>
      <c r="I13" s="13"/>
    </row>
    <row r="14" spans="1:9" ht="20.25" customHeight="1">
      <c r="A14" s="17">
        <f>'Score Entry'!A14</f>
        <v>11</v>
      </c>
      <c r="B14" s="19">
        <f>IF((LEN('Score Entry'!B14)=0),"",'Score Entry'!B14)</f>
        <v>18</v>
      </c>
      <c r="C14" s="19">
        <f>IF((LEN('Score Entry'!C14)=0),"",'Score Entry'!C14)</f>
        <v>16</v>
      </c>
      <c r="D14" s="19">
        <f>IF((LEN('Score Entry'!D14)=0),"",'Score Entry'!D14)</f>
        <v>13</v>
      </c>
      <c r="E14" s="19">
        <f>IF((LEN('Score Entry'!E14)=0),"",'Score Entry'!E14)</f>
        <v>17</v>
      </c>
      <c r="F14" s="19">
        <f>IF((LEN('Score Entry'!F14)=0),"",'Score Entry'!F14)</f>
        <v>15</v>
      </c>
      <c r="G14" s="19">
        <f>IF((LEN('Score Entry'!G14)=0),"",'Score Entry'!G14)</f>
        <v>14</v>
      </c>
      <c r="H14" s="19"/>
      <c r="I14" s="13"/>
    </row>
    <row r="15" spans="1:9" ht="20.25" customHeight="1">
      <c r="A15" s="17">
        <f>'Score Entry'!A15</f>
        <v>12</v>
      </c>
      <c r="B15" s="19">
        <f>IF((LEN('Score Entry'!B15)=0),"",'Score Entry'!B15)</f>
        <v>19</v>
      </c>
      <c r="C15" s="19">
        <f>IF((LEN('Score Entry'!C15)=0),"",'Score Entry'!C15)</f>
        <v>20</v>
      </c>
      <c r="D15" s="19">
        <f>IF((LEN('Score Entry'!D15)=0),"",'Score Entry'!D15)</f>
        <v>24</v>
      </c>
      <c r="E15" s="19">
        <f>IF((LEN('Score Entry'!E15)=0),"",'Score Entry'!E15)</f>
        <v>23</v>
      </c>
      <c r="F15" s="19">
        <f>IF((LEN('Score Entry'!F15)=0),"",'Score Entry'!F15)</f>
        <v>22</v>
      </c>
      <c r="G15" s="19">
        <f>IF((LEN('Score Entry'!G15)=0),"",'Score Entry'!G15)</f>
        <v>21</v>
      </c>
      <c r="H15" s="19"/>
      <c r="I15" s="13"/>
    </row>
    <row r="16" spans="1:9" ht="20.25" customHeight="1">
      <c r="A16" s="17">
        <f>'Score Entry'!A16</f>
        <v>13</v>
      </c>
      <c r="B16" s="19">
        <f>IF((LEN('Score Entry'!B16)=0),"",'Score Entry'!B16)</f>
        <v>4</v>
      </c>
      <c r="C16" s="19">
        <f>IF((LEN('Score Entry'!C16)=0),"",'Score Entry'!C16)</f>
        <v>5</v>
      </c>
      <c r="D16" s="19">
        <f>IF((LEN('Score Entry'!D16)=0),"",'Score Entry'!D16)</f>
        <v>2</v>
      </c>
      <c r="E16" s="19">
        <f>IF((LEN('Score Entry'!E16)=0),"",'Score Entry'!E16)</f>
        <v>6</v>
      </c>
      <c r="F16" s="19">
        <f>IF((LEN('Score Entry'!F16)=0),"",'Score Entry'!F16)</f>
        <v>3</v>
      </c>
      <c r="G16" s="19">
        <f>IF((LEN('Score Entry'!G16)=0),"",'Score Entry'!G16)</f>
        <v>1</v>
      </c>
      <c r="H16" s="19"/>
      <c r="I16" s="13"/>
    </row>
    <row r="17" spans="1:9" ht="20.25" customHeight="1">
      <c r="A17" s="17">
        <f>'Score Entry'!A17</f>
        <v>14</v>
      </c>
      <c r="B17" s="19">
        <f>IF((LEN('Score Entry'!B17)=0),"",'Score Entry'!B17)</f>
        <v>10</v>
      </c>
      <c r="C17" s="19">
        <f>IF((LEN('Score Entry'!C17)=0),"",'Score Entry'!C17)</f>
        <v>11</v>
      </c>
      <c r="D17" s="19">
        <f>IF((LEN('Score Entry'!D17)=0),"",'Score Entry'!D17)</f>
        <v>7</v>
      </c>
      <c r="E17" s="19">
        <f>IF((LEN('Score Entry'!E17)=0),"",'Score Entry'!E17)</f>
        <v>12</v>
      </c>
      <c r="F17" s="19">
        <f>IF((LEN('Score Entry'!F17)=0),"",'Score Entry'!F17)</f>
        <v>8</v>
      </c>
      <c r="G17" s="19">
        <f>IF((LEN('Score Entry'!G17)=0),"",'Score Entry'!G17)</f>
        <v>9</v>
      </c>
      <c r="H17" s="19"/>
      <c r="I17" s="13"/>
    </row>
    <row r="18" spans="1:9" ht="20.25" customHeight="1">
      <c r="A18" s="17">
        <f>'Score Entry'!A18</f>
        <v>15</v>
      </c>
      <c r="B18" s="19">
        <f>IF((LEN('Score Entry'!B18)=0),"",'Score Entry'!B18)</f>
        <v>14</v>
      </c>
      <c r="C18" s="19">
        <f>IF((LEN('Score Entry'!C18)=0),"",'Score Entry'!C18)</f>
        <v>15</v>
      </c>
      <c r="D18" s="19">
        <f>IF((LEN('Score Entry'!D18)=0),"",'Score Entry'!D18)</f>
        <v>18</v>
      </c>
      <c r="E18" s="19">
        <f>IF((LEN('Score Entry'!E18)=0),"",'Score Entry'!E18)</f>
        <v>16</v>
      </c>
      <c r="F18" s="19">
        <f>IF((LEN('Score Entry'!F18)=0),"",'Score Entry'!F18)</f>
        <v>13</v>
      </c>
      <c r="G18" s="19">
        <f>IF((LEN('Score Entry'!G18)=0),"",'Score Entry'!G18)</f>
        <v>17</v>
      </c>
      <c r="H18" s="19"/>
      <c r="I18" s="13"/>
    </row>
    <row r="19" spans="1:9" ht="20.25" customHeight="1">
      <c r="A19" s="17">
        <f>'Score Entry'!A19</f>
        <v>16</v>
      </c>
      <c r="B19" s="19">
        <f>IF((LEN('Score Entry'!B19)=0),"",'Score Entry'!B19)</f>
        <v>20</v>
      </c>
      <c r="C19" s="19">
        <f>IF((LEN('Score Entry'!C19)=0),"",'Score Entry'!C19)</f>
        <v>19</v>
      </c>
      <c r="D19" s="19">
        <f>IF((LEN('Score Entry'!D19)=0),"",'Score Entry'!D19)</f>
        <v>21</v>
      </c>
      <c r="E19" s="19">
        <f>IF((LEN('Score Entry'!E19)=0),"",'Score Entry'!E19)</f>
        <v>22</v>
      </c>
      <c r="F19" s="19">
        <f>IF((LEN('Score Entry'!F19)=0),"",'Score Entry'!F19)</f>
        <v>23</v>
      </c>
      <c r="G19" s="19">
        <f>IF((LEN('Score Entry'!G19)=0),"",'Score Entry'!G19)</f>
        <v>24</v>
      </c>
      <c r="H19" s="19"/>
      <c r="I19" s="13"/>
    </row>
    <row r="20" spans="1:9" ht="20.25" customHeight="1">
      <c r="A20" s="17">
        <f>'Score Entry'!A20</f>
        <v>17</v>
      </c>
      <c r="B20" s="19">
        <f>IF((LEN('Score Entry'!B20)=0),"",'Score Entry'!B20)</f>
        <v>4</v>
      </c>
      <c r="C20" s="19">
        <f>IF((LEN('Score Entry'!C20)=0),"",'Score Entry'!C20)</f>
        <v>6</v>
      </c>
      <c r="D20" s="19">
        <f>IF((LEN('Score Entry'!D20)=0),"",'Score Entry'!D20)</f>
        <v>1</v>
      </c>
      <c r="E20" s="19">
        <f>IF((LEN('Score Entry'!E20)=0),"",'Score Entry'!E20)</f>
        <v>2</v>
      </c>
      <c r="F20" s="19">
        <f>IF((LEN('Score Entry'!F20)=0),"",'Score Entry'!F20)</f>
        <v>5</v>
      </c>
      <c r="G20" s="19">
        <f>IF((LEN('Score Entry'!G20)=0),"",'Score Entry'!G20)</f>
        <v>3</v>
      </c>
      <c r="H20" s="19"/>
      <c r="I20" s="13"/>
    </row>
    <row r="21" spans="1:9" ht="20.25" customHeight="1">
      <c r="A21" s="17">
        <f>'Score Entry'!A21</f>
        <v>18</v>
      </c>
      <c r="B21" s="19">
        <f>IF((LEN('Score Entry'!B21)=0),"",'Score Entry'!B21)</f>
        <v>12</v>
      </c>
      <c r="C21" s="19">
        <f>IF((LEN('Score Entry'!C21)=0),"",'Score Entry'!C21)</f>
        <v>10</v>
      </c>
      <c r="D21" s="19">
        <f>IF((LEN('Score Entry'!D21)=0),"",'Score Entry'!D21)</f>
        <v>9</v>
      </c>
      <c r="E21" s="19">
        <f>IF((LEN('Score Entry'!E21)=0),"",'Score Entry'!E21)</f>
        <v>11</v>
      </c>
      <c r="F21" s="19">
        <f>IF((LEN('Score Entry'!F21)=0),"",'Score Entry'!F21)</f>
        <v>7</v>
      </c>
      <c r="G21" s="19">
        <f>IF((LEN('Score Entry'!G21)=0),"",'Score Entry'!G21)</f>
        <v>8</v>
      </c>
      <c r="H21" s="19"/>
      <c r="I21" s="13"/>
    </row>
    <row r="22" spans="1:9" ht="20.25" customHeight="1">
      <c r="A22" s="17">
        <f>'Score Entry'!A22</f>
        <v>19</v>
      </c>
      <c r="B22" s="19">
        <f>IF((LEN('Score Entry'!B22)=0),"",'Score Entry'!B22)</f>
        <v>14</v>
      </c>
      <c r="C22" s="19">
        <f>IF((LEN('Score Entry'!C22)=0),"",'Score Entry'!C22)</f>
        <v>13</v>
      </c>
      <c r="D22" s="19">
        <f>IF((LEN('Score Entry'!D22)=0),"",'Score Entry'!D22)</f>
        <v>18</v>
      </c>
      <c r="E22" s="19">
        <f>IF((LEN('Score Entry'!E22)=0),"",'Score Entry'!E22)</f>
        <v>16</v>
      </c>
      <c r="F22" s="19">
        <f>IF((LEN('Score Entry'!F22)=0),"",'Score Entry'!F22)</f>
        <v>15</v>
      </c>
      <c r="G22" s="19">
        <f>IF((LEN('Score Entry'!G22)=0),"",'Score Entry'!G22)</f>
        <v>17</v>
      </c>
      <c r="H22" s="19"/>
      <c r="I22" s="13"/>
    </row>
    <row r="23" spans="1:9" ht="20.25" customHeight="1">
      <c r="A23" s="17">
        <f>'Score Entry'!A23</f>
        <v>20</v>
      </c>
      <c r="B23" s="19">
        <f>IF((LEN('Score Entry'!B23)=0),"",'Score Entry'!B23)</f>
        <v>23</v>
      </c>
      <c r="C23" s="19">
        <f>IF((LEN('Score Entry'!C23)=0),"",'Score Entry'!C23)</f>
        <v>24</v>
      </c>
      <c r="D23" s="19">
        <f>IF((LEN('Score Entry'!D23)=0),"",'Score Entry'!D23)</f>
        <v>19</v>
      </c>
      <c r="E23" s="19">
        <f>IF((LEN('Score Entry'!E23)=0),"",'Score Entry'!E23)</f>
        <v>21</v>
      </c>
      <c r="F23" s="19">
        <f>IF((LEN('Score Entry'!F23)=0),"",'Score Entry'!F23)</f>
        <v>20</v>
      </c>
      <c r="G23" s="19">
        <f>IF((LEN('Score Entry'!G23)=0),"",'Score Entry'!G23)</f>
        <v>22</v>
      </c>
      <c r="H23" s="19"/>
      <c r="I23" s="13"/>
    </row>
    <row r="24" spans="1:9" ht="20.25" customHeight="1">
      <c r="A24" s="17">
        <f>'Score Entry'!A24</f>
        <v>21</v>
      </c>
      <c r="B24" s="19">
        <f>IF((LEN('Score Entry'!B24)=0),"",'Score Entry'!B24)</f>
        <v>5</v>
      </c>
      <c r="C24" s="19">
        <f>IF((LEN('Score Entry'!C24)=0),"",'Score Entry'!C24)</f>
        <v>6</v>
      </c>
      <c r="D24" s="19">
        <f>IF((LEN('Score Entry'!D24)=0),"",'Score Entry'!D24)</f>
        <v>1</v>
      </c>
      <c r="E24" s="19">
        <f>IF((LEN('Score Entry'!E24)=0),"",'Score Entry'!E24)</f>
        <v>4</v>
      </c>
      <c r="F24" s="19">
        <f>IF((LEN('Score Entry'!F24)=0),"",'Score Entry'!F24)</f>
        <v>3</v>
      </c>
      <c r="G24" s="19">
        <f>IF((LEN('Score Entry'!G24)=0),"",'Score Entry'!G24)</f>
        <v>2</v>
      </c>
      <c r="H24" s="19"/>
      <c r="I24" s="13"/>
    </row>
    <row r="25" spans="1:9" ht="20.25" customHeight="1">
      <c r="A25" s="17">
        <f>'Score Entry'!A25</f>
        <v>22</v>
      </c>
      <c r="B25" s="19">
        <f>IF((LEN('Score Entry'!B25)=0),"",'Score Entry'!B25)</f>
        <v>10</v>
      </c>
      <c r="C25" s="19">
        <f>IF((LEN('Score Entry'!C25)=0),"",'Score Entry'!C25)</f>
        <v>8</v>
      </c>
      <c r="D25" s="19">
        <f>IF((LEN('Score Entry'!D25)=0),"",'Score Entry'!D25)</f>
        <v>9</v>
      </c>
      <c r="E25" s="19">
        <f>IF((LEN('Score Entry'!E25)=0),"",'Score Entry'!E25)</f>
        <v>12</v>
      </c>
      <c r="F25" s="19">
        <f>IF((LEN('Score Entry'!F25)=0),"",'Score Entry'!F25)</f>
        <v>11</v>
      </c>
      <c r="G25" s="19">
        <f>IF((LEN('Score Entry'!G25)=0),"",'Score Entry'!G25)</f>
        <v>7</v>
      </c>
      <c r="H25" s="19"/>
      <c r="I25" s="13"/>
    </row>
    <row r="26" spans="1:9" ht="20.25" customHeight="1">
      <c r="A26" s="17">
        <f>'Score Entry'!A26</f>
        <v>23</v>
      </c>
      <c r="B26" s="19">
        <f>IF((LEN('Score Entry'!B26)=0),"",'Score Entry'!B26)</f>
        <v>15</v>
      </c>
      <c r="C26" s="19">
        <f>IF((LEN('Score Entry'!C26)=0),"",'Score Entry'!C26)</f>
        <v>13</v>
      </c>
      <c r="D26" s="19">
        <f>IF((LEN('Score Entry'!D26)=0),"",'Score Entry'!D26)</f>
        <v>14</v>
      </c>
      <c r="E26" s="19">
        <f>IF((LEN('Score Entry'!E26)=0),"",'Score Entry'!E26)</f>
        <v>18</v>
      </c>
      <c r="F26" s="19">
        <f>IF((LEN('Score Entry'!F26)=0),"",'Score Entry'!F26)</f>
        <v>17</v>
      </c>
      <c r="G26" s="19">
        <f>IF((LEN('Score Entry'!G26)=0),"",'Score Entry'!G26)</f>
        <v>16</v>
      </c>
      <c r="H26" s="19"/>
      <c r="I26" s="13"/>
    </row>
    <row r="27" spans="1:9" ht="20.25" customHeight="1">
      <c r="A27" s="17">
        <f>'Score Entry'!A27</f>
        <v>24</v>
      </c>
      <c r="B27" s="19">
        <f>IF((LEN('Score Entry'!B27)=0),"",'Score Entry'!B27)</f>
        <v>20</v>
      </c>
      <c r="C27" s="19">
        <f>IF((LEN('Score Entry'!C27)=0),"",'Score Entry'!C27)</f>
        <v>21</v>
      </c>
      <c r="D27" s="19">
        <f>IF((LEN('Score Entry'!D27)=0),"",'Score Entry'!D27)</f>
        <v>24</v>
      </c>
      <c r="E27" s="19">
        <f>IF((LEN('Score Entry'!E27)=0),"",'Score Entry'!E27)</f>
        <v>19</v>
      </c>
      <c r="F27" s="19">
        <f>IF((LEN('Score Entry'!F27)=0),"",'Score Entry'!F27)</f>
        <v>23</v>
      </c>
      <c r="G27" s="19">
        <f>IF((LEN('Score Entry'!G27)=0),"",'Score Entry'!G27)</f>
        <v>22</v>
      </c>
      <c r="H27" s="19"/>
      <c r="I27" s="13"/>
    </row>
    <row r="28" spans="1:9" ht="20.25" customHeight="1">
      <c r="A28" s="17">
        <f>'Score Entry'!A28</f>
        <v>25</v>
      </c>
      <c r="B28" s="19">
        <f>IF((LEN('Score Entry'!B28)=0),"",'Score Entry'!B28)</f>
        <v>6</v>
      </c>
      <c r="C28" s="19">
        <f>IF((LEN('Score Entry'!C28)=0),"",'Score Entry'!C28)</f>
        <v>5</v>
      </c>
      <c r="D28" s="19">
        <f>IF((LEN('Score Entry'!D28)=0),"",'Score Entry'!D28)</f>
        <v>2</v>
      </c>
      <c r="E28" s="19">
        <f>IF((LEN('Score Entry'!E28)=0),"",'Score Entry'!E28)</f>
        <v>4</v>
      </c>
      <c r="F28" s="19">
        <f>IF((LEN('Score Entry'!F28)=0),"",'Score Entry'!F28)</f>
        <v>1</v>
      </c>
      <c r="G28" s="19">
        <f>IF((LEN('Score Entry'!G28)=0),"",'Score Entry'!G28)</f>
        <v>3</v>
      </c>
      <c r="H28" s="19"/>
      <c r="I28" s="13"/>
    </row>
    <row r="29" spans="1:9" ht="20.25" customHeight="1">
      <c r="A29" s="17">
        <f>'Score Entry'!A29</f>
        <v>26</v>
      </c>
      <c r="B29" s="19">
        <f>IF((LEN('Score Entry'!B29)=0),"",'Score Entry'!B29)</f>
        <v>8</v>
      </c>
      <c r="C29" s="19">
        <f>IF((LEN('Score Entry'!C29)=0),"",'Score Entry'!C29)</f>
        <v>11</v>
      </c>
      <c r="D29" s="19">
        <f>IF((LEN('Score Entry'!D29)=0),"",'Score Entry'!D29)</f>
        <v>10</v>
      </c>
      <c r="E29" s="19">
        <f>IF((LEN('Score Entry'!E29)=0),"",'Score Entry'!E29)</f>
        <v>9</v>
      </c>
      <c r="F29" s="19">
        <f>IF((LEN('Score Entry'!F29)=0),"",'Score Entry'!F29)</f>
        <v>7</v>
      </c>
      <c r="G29" s="19">
        <f>IF((LEN('Score Entry'!G29)=0),"",'Score Entry'!G29)</f>
        <v>12</v>
      </c>
      <c r="H29" s="19"/>
      <c r="I29" s="13"/>
    </row>
    <row r="30" spans="1:9" ht="20.25" customHeight="1">
      <c r="A30" s="17">
        <f>'Score Entry'!A30</f>
        <v>27</v>
      </c>
      <c r="B30" s="19">
        <f>IF((LEN('Score Entry'!B30)=0),"",'Score Entry'!B30)</f>
        <v>14</v>
      </c>
      <c r="C30" s="19">
        <f>IF((LEN('Score Entry'!C30)=0),"",'Score Entry'!C30)</f>
        <v>13</v>
      </c>
      <c r="D30" s="19">
        <f>IF((LEN('Score Entry'!D30)=0),"",'Score Entry'!D30)</f>
        <v>17</v>
      </c>
      <c r="E30" s="19">
        <f>IF((LEN('Score Entry'!E30)=0),"",'Score Entry'!E30)</f>
        <v>16</v>
      </c>
      <c r="F30" s="19">
        <f>IF((LEN('Score Entry'!F30)=0),"",'Score Entry'!F30)</f>
        <v>15</v>
      </c>
      <c r="G30" s="19">
        <f>IF((LEN('Score Entry'!G30)=0),"",'Score Entry'!G30)</f>
        <v>18</v>
      </c>
      <c r="H30" s="19"/>
      <c r="I30" s="13"/>
    </row>
    <row r="31" spans="1:9" ht="20.25" customHeight="1">
      <c r="A31" s="17">
        <f>'Score Entry'!A31</f>
        <v>28</v>
      </c>
      <c r="B31" s="19">
        <f>IF((LEN('Score Entry'!B31)=0),"",'Score Entry'!B31)</f>
        <v>19</v>
      </c>
      <c r="C31" s="19">
        <f>IF((LEN('Score Entry'!C31)=0),"",'Score Entry'!C31)</f>
        <v>24</v>
      </c>
      <c r="D31" s="19">
        <f>IF((LEN('Score Entry'!D31)=0),"",'Score Entry'!D31)</f>
        <v>22</v>
      </c>
      <c r="E31" s="19">
        <f>IF((LEN('Score Entry'!E31)=0),"",'Score Entry'!E31)</f>
        <v>20</v>
      </c>
      <c r="F31" s="19">
        <f>IF((LEN('Score Entry'!F31)=0),"",'Score Entry'!F31)</f>
        <v>21</v>
      </c>
      <c r="G31" s="19">
        <f>IF((LEN('Score Entry'!G31)=0),"",'Score Entry'!G31)</f>
        <v>23</v>
      </c>
      <c r="H31" s="19"/>
      <c r="I31" s="13"/>
    </row>
    <row r="32" spans="1:9" ht="20.25" customHeight="1">
      <c r="A32" s="17">
        <f>'Score Entry'!A32</f>
        <v>29</v>
      </c>
      <c r="B32" s="19">
        <f>IF((LEN('Score Entry'!B32)=0),"",'Score Entry'!B32)</f>
        <v>6</v>
      </c>
      <c r="C32" s="19">
        <f>IF((LEN('Score Entry'!C32)=0),"",'Score Entry'!C32)</f>
        <v>2</v>
      </c>
      <c r="D32" s="19">
        <f>IF((LEN('Score Entry'!D32)=0),"",'Score Entry'!D32)</f>
        <v>3</v>
      </c>
      <c r="E32" s="19">
        <f>IF((LEN('Score Entry'!E32)=0),"",'Score Entry'!E32)</f>
        <v>1</v>
      </c>
      <c r="F32" s="19">
        <f>IF((LEN('Score Entry'!F32)=0),"",'Score Entry'!F32)</f>
        <v>5</v>
      </c>
      <c r="G32" s="19">
        <f>IF((LEN('Score Entry'!G32)=0),"",'Score Entry'!G32)</f>
        <v>4</v>
      </c>
      <c r="H32" s="19"/>
      <c r="I32" s="13"/>
    </row>
    <row r="33" spans="1:9" ht="20.25" customHeight="1">
      <c r="A33" s="17">
        <f>'Score Entry'!A33</f>
        <v>30</v>
      </c>
      <c r="B33" s="19">
        <f>IF((LEN('Score Entry'!B33)=0),"",'Score Entry'!B33)</f>
        <v>10</v>
      </c>
      <c r="C33" s="19">
        <f>IF((LEN('Score Entry'!C33)=0),"",'Score Entry'!C33)</f>
        <v>12</v>
      </c>
      <c r="D33" s="19">
        <f>IF((LEN('Score Entry'!D33)=0),"",'Score Entry'!D33)</f>
        <v>11</v>
      </c>
      <c r="E33" s="19">
        <f>IF((LEN('Score Entry'!E33)=0),"",'Score Entry'!E33)</f>
        <v>9</v>
      </c>
      <c r="F33" s="19">
        <f>IF((LEN('Score Entry'!F33)=0),"",'Score Entry'!F33)</f>
        <v>7</v>
      </c>
      <c r="G33" s="19">
        <f>IF((LEN('Score Entry'!G33)=0),"",'Score Entry'!G33)</f>
        <v>8</v>
      </c>
      <c r="H33" s="19"/>
      <c r="I33" s="13"/>
    </row>
    <row r="34" spans="1:9" ht="20.25" customHeight="1">
      <c r="A34" s="17">
        <f>'Score Entry'!A34</f>
        <v>31</v>
      </c>
      <c r="B34" s="19">
        <f>IF((LEN('Score Entry'!B34)=0),"",'Score Entry'!B34)</f>
        <v>18</v>
      </c>
      <c r="C34" s="19">
        <f>IF((LEN('Score Entry'!C34)=0),"",'Score Entry'!C34)</f>
        <v>16</v>
      </c>
      <c r="D34" s="19">
        <f>IF((LEN('Score Entry'!D34)=0),"",'Score Entry'!D34)</f>
        <v>13</v>
      </c>
      <c r="E34" s="19">
        <f>IF((LEN('Score Entry'!E34)=0),"",'Score Entry'!E34)</f>
        <v>14</v>
      </c>
      <c r="F34" s="19">
        <f>IF((LEN('Score Entry'!F34)=0),"",'Score Entry'!F34)</f>
        <v>17</v>
      </c>
      <c r="G34" s="19">
        <f>IF((LEN('Score Entry'!G34)=0),"",'Score Entry'!G34)</f>
        <v>15</v>
      </c>
      <c r="H34" s="19"/>
      <c r="I34" s="13"/>
    </row>
    <row r="35" spans="1:9" ht="20.25" customHeight="1">
      <c r="A35" s="17">
        <f>'Score Entry'!A35</f>
        <v>32</v>
      </c>
      <c r="B35" s="19">
        <f>IF((LEN('Score Entry'!B35)=0),"",'Score Entry'!B35)</f>
        <v>19</v>
      </c>
      <c r="C35" s="19">
        <f>IF((LEN('Score Entry'!C35)=0),"",'Score Entry'!C35)</f>
        <v>20</v>
      </c>
      <c r="D35" s="19">
        <f>IF((LEN('Score Entry'!D35)=0),"",'Score Entry'!D35)</f>
        <v>24</v>
      </c>
      <c r="E35" s="19">
        <f>IF((LEN('Score Entry'!E35)=0),"",'Score Entry'!E35)</f>
        <v>23</v>
      </c>
      <c r="F35" s="19">
        <f>IF((LEN('Score Entry'!F35)=0),"",'Score Entry'!F35)</f>
        <v>21</v>
      </c>
      <c r="G35" s="19">
        <f>IF((LEN('Score Entry'!G35)=0),"",'Score Entry'!G35)</f>
        <v>22</v>
      </c>
      <c r="H35" s="19"/>
      <c r="I35" s="13"/>
    </row>
    <row r="36" spans="1:9" ht="20.25" customHeight="1">
      <c r="A36" s="17">
        <f>'Score Entry'!A36</f>
        <v>33</v>
      </c>
      <c r="B36" s="19">
        <f>IF((LEN('Score Entry'!B36)=0),"",'Score Entry'!B36)</f>
        <v>6</v>
      </c>
      <c r="C36" s="19">
        <f>IF((LEN('Score Entry'!C36)=0),"",'Score Entry'!C36)</f>
        <v>5</v>
      </c>
      <c r="D36" s="19">
        <f>IF((LEN('Score Entry'!D36)=0),"",'Score Entry'!D36)</f>
        <v>3</v>
      </c>
      <c r="E36" s="19">
        <f>IF((LEN('Score Entry'!E36)=0),"",'Score Entry'!E36)</f>
        <v>4</v>
      </c>
      <c r="F36" s="19">
        <f>IF((LEN('Score Entry'!F36)=0),"",'Score Entry'!F36)</f>
        <v>1</v>
      </c>
      <c r="G36" s="19">
        <f>IF((LEN('Score Entry'!G36)=0),"",'Score Entry'!G36)</f>
        <v>2</v>
      </c>
      <c r="H36" s="19"/>
      <c r="I36" s="13"/>
    </row>
    <row r="37" spans="1:9" ht="20.25" customHeight="1">
      <c r="A37" s="17">
        <f>'Score Entry'!A37</f>
        <v>34</v>
      </c>
      <c r="B37" s="19">
        <f>IF((LEN('Score Entry'!B37)=0),"",'Score Entry'!B37)</f>
        <v>10</v>
      </c>
      <c r="C37" s="19">
        <f>IF((LEN('Score Entry'!C37)=0),"",'Score Entry'!C37)</f>
        <v>12</v>
      </c>
      <c r="D37" s="19">
        <f>IF((LEN('Score Entry'!D37)=0),"",'Score Entry'!D37)</f>
        <v>7</v>
      </c>
      <c r="E37" s="19">
        <f>IF((LEN('Score Entry'!E37)=0),"",'Score Entry'!E37)</f>
        <v>9</v>
      </c>
      <c r="F37" s="19">
        <f>IF((LEN('Score Entry'!F37)=0),"",'Score Entry'!F37)</f>
        <v>8</v>
      </c>
      <c r="G37" s="19">
        <f>IF((LEN('Score Entry'!G37)=0),"",'Score Entry'!G37)</f>
        <v>11</v>
      </c>
      <c r="H37" s="19"/>
      <c r="I37" s="13"/>
    </row>
    <row r="38" spans="1:9" ht="20.25" customHeight="1">
      <c r="A38" s="17">
        <f>'Score Entry'!A38</f>
        <v>35</v>
      </c>
      <c r="B38" s="19">
        <f>IF((LEN('Score Entry'!B38)=0),"",'Score Entry'!B38)</f>
        <v>18</v>
      </c>
      <c r="C38" s="19">
        <f>IF((LEN('Score Entry'!C38)=0),"",'Score Entry'!C38)</f>
        <v>16</v>
      </c>
      <c r="D38" s="19">
        <f>IF((LEN('Score Entry'!D38)=0),"",'Score Entry'!D38)</f>
        <v>13</v>
      </c>
      <c r="E38" s="19">
        <f>IF((LEN('Score Entry'!E38)=0),"",'Score Entry'!E38)</f>
        <v>15</v>
      </c>
      <c r="F38" s="19">
        <f>IF((LEN('Score Entry'!F38)=0),"",'Score Entry'!F38)</f>
        <v>17</v>
      </c>
      <c r="G38" s="19">
        <f>IF((LEN('Score Entry'!G38)=0),"",'Score Entry'!G38)</f>
        <v>14</v>
      </c>
      <c r="H38" s="19"/>
      <c r="I38" s="13"/>
    </row>
    <row r="39" spans="1:9" ht="20.25" customHeight="1">
      <c r="A39" s="17">
        <f>'Score Entry'!A39</f>
        <v>36</v>
      </c>
      <c r="B39" s="19">
        <f>IF((LEN('Score Entry'!B39)=0),"",'Score Entry'!B39)</f>
        <v>19</v>
      </c>
      <c r="C39" s="19">
        <f>IF((LEN('Score Entry'!C39)=0),"",'Score Entry'!C39)</f>
        <v>20</v>
      </c>
      <c r="D39" s="19">
        <f>IF((LEN('Score Entry'!D39)=0),"",'Score Entry'!D39)</f>
        <v>23</v>
      </c>
      <c r="E39" s="19">
        <f>IF((LEN('Score Entry'!E39)=0),"",'Score Entry'!E39)</f>
        <v>22</v>
      </c>
      <c r="F39" s="19">
        <f>IF((LEN('Score Entry'!F39)=0),"",'Score Entry'!F39)</f>
        <v>24</v>
      </c>
      <c r="G39" s="19">
        <f>IF((LEN('Score Entry'!G39)=0),"",'Score Entry'!G39)</f>
        <v>21</v>
      </c>
      <c r="H39" s="19"/>
      <c r="I39" s="13"/>
    </row>
    <row r="40" spans="1:9" ht="20.25" customHeight="1">
      <c r="A40" s="17">
        <f>'Score Entry'!A40</f>
        <v>37</v>
      </c>
      <c r="B40" s="19">
        <f>IF((LEN('Score Entry'!B40)=0),"",'Score Entry'!B40)</f>
        <v>5</v>
      </c>
      <c r="C40" s="19">
        <f>IF((LEN('Score Entry'!C40)=0),"",'Score Entry'!C40)</f>
        <v>4</v>
      </c>
      <c r="D40" s="19">
        <f>IF((LEN('Score Entry'!D40)=0),"",'Score Entry'!D40)</f>
        <v>2</v>
      </c>
      <c r="E40" s="19">
        <f>IF((LEN('Score Entry'!E40)=0),"",'Score Entry'!E40)</f>
        <v>6</v>
      </c>
      <c r="F40" s="19">
        <f>IF((LEN('Score Entry'!F40)=0),"",'Score Entry'!F40)</f>
        <v>3</v>
      </c>
      <c r="G40" s="19">
        <f>IF((LEN('Score Entry'!G40)=0),"",'Score Entry'!G40)</f>
        <v>1</v>
      </c>
      <c r="H40" s="19"/>
      <c r="I40" s="13"/>
    </row>
    <row r="41" spans="1:9" ht="20.25" customHeight="1">
      <c r="A41" s="17">
        <f>'Score Entry'!A41</f>
        <v>38</v>
      </c>
      <c r="B41" s="19">
        <f>IF((LEN('Score Entry'!B41)=0),"",'Score Entry'!B41)</f>
        <v>10</v>
      </c>
      <c r="C41" s="19">
        <f>IF((LEN('Score Entry'!C41)=0),"",'Score Entry'!C41)</f>
        <v>9</v>
      </c>
      <c r="D41" s="19">
        <f>IF((LEN('Score Entry'!D41)=0),"",'Score Entry'!D41)</f>
        <v>8</v>
      </c>
      <c r="E41" s="19">
        <f>IF((LEN('Score Entry'!E41)=0),"",'Score Entry'!E41)</f>
        <v>11</v>
      </c>
      <c r="F41" s="19">
        <f>IF((LEN('Score Entry'!F41)=0),"",'Score Entry'!F41)</f>
        <v>7</v>
      </c>
      <c r="G41" s="19">
        <f>IF((LEN('Score Entry'!G41)=0),"",'Score Entry'!G41)</f>
        <v>12</v>
      </c>
      <c r="H41" s="19"/>
      <c r="I41" s="13"/>
    </row>
    <row r="42" spans="1:9" ht="20.25" customHeight="1">
      <c r="A42" s="17">
        <f>'Score Entry'!A42</f>
        <v>39</v>
      </c>
      <c r="B42" s="19">
        <f>IF((LEN('Score Entry'!B42)=0),"",'Score Entry'!B42)</f>
        <v>14</v>
      </c>
      <c r="C42" s="19">
        <f>IF((LEN('Score Entry'!C42)=0),"",'Score Entry'!C42)</f>
        <v>13</v>
      </c>
      <c r="D42" s="19">
        <f>IF((LEN('Score Entry'!D42)=0),"",'Score Entry'!D42)</f>
        <v>15</v>
      </c>
      <c r="E42" s="19">
        <f>IF((LEN('Score Entry'!E42)=0),"",'Score Entry'!E42)</f>
        <v>16</v>
      </c>
      <c r="F42" s="19">
        <f>IF((LEN('Score Entry'!F42)=0),"",'Score Entry'!F42)</f>
        <v>18</v>
      </c>
      <c r="G42" s="19">
        <f>IF((LEN('Score Entry'!G42)=0),"",'Score Entry'!G42)</f>
        <v>17</v>
      </c>
      <c r="H42" s="19"/>
      <c r="I42" s="13"/>
    </row>
    <row r="43" spans="1:9" ht="20.25" customHeight="1">
      <c r="A43" s="17">
        <f>'Score Entry'!A43</f>
        <v>40</v>
      </c>
      <c r="B43" s="19">
        <f>IF((LEN('Score Entry'!B43)=0),"",'Score Entry'!B43)</f>
        <v>24</v>
      </c>
      <c r="C43" s="19">
        <f>IF((LEN('Score Entry'!C43)=0),"",'Score Entry'!C43)</f>
        <v>20</v>
      </c>
      <c r="D43" s="19">
        <f>IF((LEN('Score Entry'!D43)=0),"",'Score Entry'!D43)</f>
        <v>19</v>
      </c>
      <c r="E43" s="19">
        <f>IF((LEN('Score Entry'!E43)=0),"",'Score Entry'!E43)</f>
        <v>23</v>
      </c>
      <c r="F43" s="19">
        <f>IF((LEN('Score Entry'!F43)=0),"",'Score Entry'!F43)</f>
        <v>22</v>
      </c>
      <c r="G43" s="19">
        <f>IF((LEN('Score Entry'!G43)=0),"",'Score Entry'!G43)</f>
        <v>21</v>
      </c>
      <c r="H43" s="19"/>
      <c r="I43" s="13"/>
    </row>
    <row r="44" spans="1:9" ht="20.25" customHeight="1">
      <c r="A44" s="17">
        <f>'Score Entry'!A44</f>
        <v>41</v>
      </c>
      <c r="B44" s="19">
        <f>IF((LEN('Score Entry'!B44)=0),"",'Score Entry'!B44)</f>
        <v>6</v>
      </c>
      <c r="C44" s="19">
        <f>IF((LEN('Score Entry'!C44)=0),"",'Score Entry'!C44)</f>
        <v>4</v>
      </c>
      <c r="D44" s="19">
        <f>IF((LEN('Score Entry'!D44)=0),"",'Score Entry'!D44)</f>
        <v>1</v>
      </c>
      <c r="E44" s="19">
        <f>IF((LEN('Score Entry'!E44)=0),"",'Score Entry'!E44)</f>
        <v>2</v>
      </c>
      <c r="F44" s="19">
        <f>IF((LEN('Score Entry'!F44)=0),"",'Score Entry'!F44)</f>
        <v>5</v>
      </c>
      <c r="G44" s="19">
        <f>IF((LEN('Score Entry'!G44)=0),"",'Score Entry'!G44)</f>
        <v>3</v>
      </c>
      <c r="H44" s="19"/>
      <c r="I44" s="13"/>
    </row>
    <row r="45" spans="1:9" ht="20.25" customHeight="1">
      <c r="A45" s="17">
        <f>'Score Entry'!A45</f>
        <v>42</v>
      </c>
      <c r="B45" s="19">
        <f>IF((LEN('Score Entry'!B45)=0),"",'Score Entry'!B45)</f>
        <v>10</v>
      </c>
      <c r="C45" s="19">
        <f>IF((LEN('Score Entry'!C45)=0),"",'Score Entry'!C45)</f>
        <v>12</v>
      </c>
      <c r="D45" s="19">
        <f>IF((LEN('Score Entry'!D45)=0),"",'Score Entry'!D45)</f>
        <v>9</v>
      </c>
      <c r="E45" s="19">
        <f>IF((LEN('Score Entry'!E45)=0),"",'Score Entry'!E45)</f>
        <v>8</v>
      </c>
      <c r="F45" s="19">
        <f>IF((LEN('Score Entry'!F45)=0),"",'Score Entry'!F45)</f>
        <v>7</v>
      </c>
      <c r="G45" s="19">
        <f>IF((LEN('Score Entry'!G45)=0),"",'Score Entry'!G45)</f>
        <v>11</v>
      </c>
      <c r="H45" s="19"/>
      <c r="I45" s="13"/>
    </row>
    <row r="46" spans="1:9" ht="20.25" customHeight="1">
      <c r="A46" s="17">
        <f>'Score Entry'!A46</f>
        <v>43</v>
      </c>
      <c r="B46" s="19">
        <f>IF((LEN('Score Entry'!B46)=0),"",'Score Entry'!B46)</f>
        <v>14</v>
      </c>
      <c r="C46" s="19">
        <f>IF((LEN('Score Entry'!C46)=0),"",'Score Entry'!C46)</f>
        <v>15</v>
      </c>
      <c r="D46" s="19">
        <f>IF((LEN('Score Entry'!D46)=0),"",'Score Entry'!D46)</f>
        <v>16</v>
      </c>
      <c r="E46" s="19">
        <f>IF((LEN('Score Entry'!E46)=0),"",'Score Entry'!E46)</f>
        <v>13</v>
      </c>
      <c r="F46" s="19">
        <f>IF((LEN('Score Entry'!F46)=0),"",'Score Entry'!F46)</f>
        <v>17</v>
      </c>
      <c r="G46" s="19">
        <f>IF((LEN('Score Entry'!G46)=0),"",'Score Entry'!G46)</f>
        <v>18</v>
      </c>
      <c r="H46" s="19"/>
      <c r="I46" s="13"/>
    </row>
    <row r="47" spans="1:9" ht="20.25" customHeight="1">
      <c r="A47" s="17">
        <f>'Score Entry'!A47</f>
        <v>44</v>
      </c>
      <c r="B47" s="19">
        <f>IF((LEN('Score Entry'!B47)=0),"",'Score Entry'!B47)</f>
        <v>20</v>
      </c>
      <c r="C47" s="19">
        <f>IF((LEN('Score Entry'!C47)=0),"",'Score Entry'!C47)</f>
        <v>23</v>
      </c>
      <c r="D47" s="19">
        <f>IF((LEN('Score Entry'!D47)=0),"",'Score Entry'!D47)</f>
        <v>24</v>
      </c>
      <c r="E47" s="19">
        <f>IF((LEN('Score Entry'!E47)=0),"",'Score Entry'!E47)</f>
        <v>22</v>
      </c>
      <c r="F47" s="19">
        <f>IF((LEN('Score Entry'!F47)=0),"",'Score Entry'!F47)</f>
        <v>19</v>
      </c>
      <c r="G47" s="19">
        <f>IF((LEN('Score Entry'!G47)=0),"",'Score Entry'!G47)</f>
        <v>21</v>
      </c>
      <c r="H47" s="19"/>
      <c r="I47" s="13"/>
    </row>
    <row r="48" spans="1:9" ht="20.25" customHeight="1">
      <c r="A48" s="17">
        <f>'Score Entry'!A48</f>
        <v>45</v>
      </c>
      <c r="B48" s="19">
        <f>IF((LEN('Score Entry'!B48)=0),"",'Score Entry'!B48)</f>
        <v>6</v>
      </c>
      <c r="C48" s="19">
        <f>IF((LEN('Score Entry'!C48)=0),"",'Score Entry'!C48)</f>
        <v>4</v>
      </c>
      <c r="D48" s="19">
        <f>IF((LEN('Score Entry'!D48)=0),"",'Score Entry'!D48)</f>
        <v>5</v>
      </c>
      <c r="E48" s="19">
        <f>IF((LEN('Score Entry'!E48)=0),"",'Score Entry'!E48)</f>
        <v>3</v>
      </c>
      <c r="F48" s="19">
        <f>IF((LEN('Score Entry'!F48)=0),"",'Score Entry'!F48)</f>
        <v>2</v>
      </c>
      <c r="G48" s="19">
        <f>IF((LEN('Score Entry'!G48)=0),"",'Score Entry'!G48)</f>
        <v>1</v>
      </c>
      <c r="H48" s="19"/>
      <c r="I48" s="13"/>
    </row>
    <row r="49" spans="1:9" ht="20.25" customHeight="1">
      <c r="A49" s="17">
        <f>'Score Entry'!A49</f>
        <v>46</v>
      </c>
      <c r="B49" s="19">
        <f>IF((LEN('Score Entry'!B49)=0),"",'Score Entry'!B49)</f>
        <v>9</v>
      </c>
      <c r="C49" s="19">
        <f>IF((LEN('Score Entry'!C49)=0),"",'Score Entry'!C49)</f>
        <v>8</v>
      </c>
      <c r="D49" s="19">
        <f>IF((LEN('Score Entry'!D49)=0),"",'Score Entry'!D49)</f>
        <v>7</v>
      </c>
      <c r="E49" s="19">
        <f>IF((LEN('Score Entry'!E49)=0),"",'Score Entry'!E49)</f>
        <v>10</v>
      </c>
      <c r="F49" s="19">
        <f>IF((LEN('Score Entry'!F49)=0),"",'Score Entry'!F49)</f>
        <v>11</v>
      </c>
      <c r="G49" s="19">
        <f>IF((LEN('Score Entry'!G49)=0),"",'Score Entry'!G49)</f>
        <v>12</v>
      </c>
      <c r="H49" s="19"/>
      <c r="I49" s="13"/>
    </row>
    <row r="50" spans="1:9" ht="20.25" customHeight="1">
      <c r="A50" s="17">
        <f>'Score Entry'!A50</f>
        <v>47</v>
      </c>
      <c r="B50" s="19">
        <f>IF((LEN('Score Entry'!B50)=0),"",'Score Entry'!B50)</f>
        <v>14</v>
      </c>
      <c r="C50" s="19">
        <f>IF((LEN('Score Entry'!C50)=0),"",'Score Entry'!C50)</f>
        <v>16</v>
      </c>
      <c r="D50" s="19">
        <f>IF((LEN('Score Entry'!D50)=0),"",'Score Entry'!D50)</f>
        <v>18</v>
      </c>
      <c r="E50" s="19">
        <f>IF((LEN('Score Entry'!E50)=0),"",'Score Entry'!E50)</f>
        <v>15</v>
      </c>
      <c r="F50" s="19">
        <f>IF((LEN('Score Entry'!F50)=0),"",'Score Entry'!F50)</f>
        <v>13</v>
      </c>
      <c r="G50" s="19">
        <f>IF((LEN('Score Entry'!G50)=0),"",'Score Entry'!G50)</f>
        <v>17</v>
      </c>
      <c r="H50" s="19"/>
      <c r="I50" s="13"/>
    </row>
    <row r="51" spans="1:9" ht="20.25" customHeight="1">
      <c r="A51" s="17">
        <f>'Score Entry'!A51</f>
        <v>48</v>
      </c>
      <c r="B51" s="19">
        <f>IF((LEN('Score Entry'!B51)=0),"",'Score Entry'!B51)</f>
        <v>20</v>
      </c>
      <c r="C51" s="19">
        <f>IF((LEN('Score Entry'!C51)=0),"",'Score Entry'!C51)</f>
        <v>19</v>
      </c>
      <c r="D51" s="19">
        <f>IF((LEN('Score Entry'!D51)=0),"",'Score Entry'!D51)</f>
        <v>24</v>
      </c>
      <c r="E51" s="19">
        <f>IF((LEN('Score Entry'!E51)=0),"",'Score Entry'!E51)</f>
        <v>21</v>
      </c>
      <c r="F51" s="19">
        <f>IF((LEN('Score Entry'!F51)=0),"",'Score Entry'!F51)</f>
        <v>23</v>
      </c>
      <c r="G51" s="19">
        <f>IF((LEN('Score Entry'!G51)=0),"",'Score Entry'!G51)</f>
        <v>22</v>
      </c>
      <c r="H51" s="19"/>
      <c r="I51" s="13"/>
    </row>
    <row r="52" spans="1:9" ht="20.25" customHeight="1">
      <c r="A52" s="17">
        <f>'Score Entry'!A52</f>
        <v>49</v>
      </c>
      <c r="B52" s="19">
        <f>IF((LEN('Score Entry'!B52)=0),"",'Score Entry'!B52)</f>
        <v>5</v>
      </c>
      <c r="C52" s="19">
        <f>IF((LEN('Score Entry'!C52)=0),"",'Score Entry'!C52)</f>
        <v>4</v>
      </c>
      <c r="D52" s="19">
        <f>IF((LEN('Score Entry'!D52)=0),"",'Score Entry'!D52)</f>
        <v>6</v>
      </c>
      <c r="E52" s="19">
        <f>IF((LEN('Score Entry'!E52)=0),"",'Score Entry'!E52)</f>
        <v>3</v>
      </c>
      <c r="F52" s="19">
        <f>IF((LEN('Score Entry'!F52)=0),"",'Score Entry'!F52)</f>
        <v>1</v>
      </c>
      <c r="G52" s="19">
        <f>IF((LEN('Score Entry'!G52)=0),"",'Score Entry'!G52)</f>
        <v>2</v>
      </c>
      <c r="H52" s="19"/>
      <c r="I52" s="13"/>
    </row>
    <row r="53" spans="1:9" ht="20.25" customHeight="1">
      <c r="A53" s="17">
        <f>'Score Entry'!A53</f>
        <v>50</v>
      </c>
      <c r="B53" s="19">
        <f>IF((LEN('Score Entry'!B53)=0),"",'Score Entry'!B53)</f>
        <v>8</v>
      </c>
      <c r="C53" s="19">
        <f>IF((LEN('Score Entry'!C53)=0),"",'Score Entry'!C53)</f>
        <v>7</v>
      </c>
      <c r="D53" s="19">
        <f>IF((LEN('Score Entry'!D53)=0),"",'Score Entry'!D53)</f>
        <v>11</v>
      </c>
      <c r="E53" s="19">
        <f>IF((LEN('Score Entry'!E53)=0),"",'Score Entry'!E53)</f>
        <v>10</v>
      </c>
      <c r="F53" s="19">
        <f>IF((LEN('Score Entry'!F53)=0),"",'Score Entry'!F53)</f>
        <v>9</v>
      </c>
      <c r="G53" s="19">
        <f>IF((LEN('Score Entry'!G53)=0),"",'Score Entry'!G53)</f>
        <v>12</v>
      </c>
      <c r="H53" s="19"/>
      <c r="I53" s="13"/>
    </row>
    <row r="54" spans="1:9" ht="20.25" customHeight="1">
      <c r="A54" s="17">
        <f>'Score Entry'!A54</f>
        <v>51</v>
      </c>
      <c r="B54" s="19">
        <f>IF((LEN('Score Entry'!B54)=0),"",'Score Entry'!B54)</f>
        <v>14</v>
      </c>
      <c r="C54" s="19">
        <f>IF((LEN('Score Entry'!C54)=0),"",'Score Entry'!C54)</f>
        <v>13</v>
      </c>
      <c r="D54" s="19">
        <f>IF((LEN('Score Entry'!D54)=0),"",'Score Entry'!D54)</f>
        <v>18</v>
      </c>
      <c r="E54" s="19">
        <f>IF((LEN('Score Entry'!E54)=0),"",'Score Entry'!E54)</f>
        <v>16</v>
      </c>
      <c r="F54" s="19">
        <f>IF((LEN('Score Entry'!F54)=0),"",'Score Entry'!F54)</f>
        <v>15</v>
      </c>
      <c r="G54" s="19">
        <f>IF((LEN('Score Entry'!G54)=0),"",'Score Entry'!G54)</f>
        <v>17</v>
      </c>
      <c r="H54" s="19"/>
      <c r="I54" s="13"/>
    </row>
    <row r="55" spans="1:9" ht="20.25" customHeight="1">
      <c r="A55" s="17">
        <f>'Score Entry'!A55</f>
        <v>52</v>
      </c>
      <c r="B55" s="19">
        <f>IF((LEN('Score Entry'!B55)=0),"",'Score Entry'!B55)</f>
        <v>19</v>
      </c>
      <c r="C55" s="19">
        <f>IF((LEN('Score Entry'!C55)=0),"",'Score Entry'!C55)</f>
        <v>21</v>
      </c>
      <c r="D55" s="19">
        <f>IF((LEN('Score Entry'!D55)=0),"",'Score Entry'!D55)</f>
        <v>24</v>
      </c>
      <c r="E55" s="19">
        <f>IF((LEN('Score Entry'!E55)=0),"",'Score Entry'!E55)</f>
        <v>23</v>
      </c>
      <c r="F55" s="19">
        <f>IF((LEN('Score Entry'!F55)=0),"",'Score Entry'!F55)</f>
        <v>22</v>
      </c>
      <c r="G55" s="19">
        <f>IF((LEN('Score Entry'!G55)=0),"",'Score Entry'!G55)</f>
        <v>20</v>
      </c>
      <c r="H55" s="19"/>
      <c r="I55" s="13"/>
    </row>
    <row r="56" spans="1:9" ht="20.25" customHeight="1">
      <c r="A56" s="17">
        <f>'Score Entry'!A56</f>
        <v>53</v>
      </c>
      <c r="B56" s="19">
        <f>IF((LEN('Score Entry'!B56)=0),"",'Score Entry'!B56)</f>
        <v>5</v>
      </c>
      <c r="C56" s="19">
        <f>IF((LEN('Score Entry'!C56)=0),"",'Score Entry'!C56)</f>
        <v>4</v>
      </c>
      <c r="D56" s="19">
        <f>IF((LEN('Score Entry'!D56)=0),"",'Score Entry'!D56)</f>
        <v>2</v>
      </c>
      <c r="E56" s="19">
        <f>IF((LEN('Score Entry'!E56)=0),"",'Score Entry'!E56)</f>
        <v>6</v>
      </c>
      <c r="F56" s="19">
        <f>IF((LEN('Score Entry'!F56)=0),"",'Score Entry'!F56)</f>
        <v>1</v>
      </c>
      <c r="G56" s="19">
        <f>IF((LEN('Score Entry'!G56)=0),"",'Score Entry'!G56)</f>
        <v>3</v>
      </c>
      <c r="H56" s="19"/>
      <c r="I56" s="13"/>
    </row>
    <row r="57" spans="1:9" ht="20.25" customHeight="1">
      <c r="A57" s="17">
        <f>'Score Entry'!A57</f>
        <v>54</v>
      </c>
      <c r="B57" s="19">
        <f>IF((LEN('Score Entry'!B57)=0),"",'Score Entry'!B57)</f>
        <v>12</v>
      </c>
      <c r="C57" s="19">
        <f>IF((LEN('Score Entry'!C57)=0),"",'Score Entry'!C57)</f>
        <v>10</v>
      </c>
      <c r="D57" s="19">
        <f>IF((LEN('Score Entry'!D57)=0),"",'Score Entry'!D57)</f>
        <v>8</v>
      </c>
      <c r="E57" s="19">
        <f>IF((LEN('Score Entry'!E57)=0),"",'Score Entry'!E57)</f>
        <v>7</v>
      </c>
      <c r="F57" s="19">
        <f>IF((LEN('Score Entry'!F57)=0),"",'Score Entry'!F57)</f>
        <v>9</v>
      </c>
      <c r="G57" s="19">
        <f>IF((LEN('Score Entry'!G57)=0),"",'Score Entry'!G57)</f>
        <v>11</v>
      </c>
      <c r="H57" s="19"/>
      <c r="I57" s="13"/>
    </row>
    <row r="58" spans="1:9" ht="20.25" customHeight="1">
      <c r="A58" s="17">
        <f>'Score Entry'!A58</f>
        <v>55</v>
      </c>
      <c r="B58" s="19">
        <f>IF((LEN('Score Entry'!B58)=0),"",'Score Entry'!B58)</f>
        <v>15</v>
      </c>
      <c r="C58" s="19">
        <f>IF((LEN('Score Entry'!C58)=0),"",'Score Entry'!C58)</f>
        <v>13</v>
      </c>
      <c r="D58" s="19">
        <f>IF((LEN('Score Entry'!D58)=0),"",'Score Entry'!D58)</f>
        <v>16</v>
      </c>
      <c r="E58" s="19">
        <f>IF((LEN('Score Entry'!E58)=0),"",'Score Entry'!E58)</f>
        <v>18</v>
      </c>
      <c r="F58" s="19">
        <f>IF((LEN('Score Entry'!F58)=0),"",'Score Entry'!F58)</f>
        <v>17</v>
      </c>
      <c r="G58" s="19">
        <f>IF((LEN('Score Entry'!G58)=0),"",'Score Entry'!G58)</f>
        <v>14</v>
      </c>
      <c r="H58" s="19"/>
      <c r="I58" s="13"/>
    </row>
    <row r="59" spans="1:9" ht="20.25" customHeight="1">
      <c r="A59" s="17">
        <f>'Score Entry'!A59</f>
        <v>56</v>
      </c>
      <c r="B59" s="19">
        <f>IF((LEN('Score Entry'!B59)=0),"",'Score Entry'!B59)</f>
        <v>19</v>
      </c>
      <c r="C59" s="19">
        <f>IF((LEN('Score Entry'!C59)=0),"",'Score Entry'!C59)</f>
        <v>20</v>
      </c>
      <c r="D59" s="19">
        <f>IF((LEN('Score Entry'!D59)=0),"",'Score Entry'!D59)</f>
        <v>22</v>
      </c>
      <c r="E59" s="19">
        <f>IF((LEN('Score Entry'!E59)=0),"",'Score Entry'!E59)</f>
        <v>23</v>
      </c>
      <c r="F59" s="19">
        <f>IF((LEN('Score Entry'!F59)=0),"",'Score Entry'!F59)</f>
        <v>21</v>
      </c>
      <c r="G59" s="19">
        <f>IF((LEN('Score Entry'!G59)=0),"",'Score Entry'!G59)</f>
        <v>24</v>
      </c>
      <c r="H59" s="19"/>
      <c r="I59" s="13"/>
    </row>
    <row r="60" spans="1:9" ht="20.25" customHeight="1">
      <c r="A60" s="17">
        <f>'Score Entry'!A60</f>
        <v>57</v>
      </c>
      <c r="B60" s="19">
        <f>IF((LEN('Score Entry'!B60)=0),"",'Score Entry'!B60)</f>
        <v>5</v>
      </c>
      <c r="C60" s="19">
        <f>IF((LEN('Score Entry'!C60)=0),"",'Score Entry'!C60)</f>
        <v>2</v>
      </c>
      <c r="D60" s="19">
        <f>IF((LEN('Score Entry'!D60)=0),"",'Score Entry'!D60)</f>
        <v>4</v>
      </c>
      <c r="E60" s="19">
        <f>IF((LEN('Score Entry'!E60)=0),"",'Score Entry'!E60)</f>
        <v>6</v>
      </c>
      <c r="F60" s="19">
        <f>IF((LEN('Score Entry'!F60)=0),"",'Score Entry'!F60)</f>
        <v>3</v>
      </c>
      <c r="G60" s="19">
        <f>IF((LEN('Score Entry'!G60)=0),"",'Score Entry'!G60)</f>
        <v>1</v>
      </c>
      <c r="H60" s="19"/>
      <c r="I60" s="13"/>
    </row>
    <row r="61" spans="1:9" ht="20.25" customHeight="1">
      <c r="A61" s="17">
        <f>'Score Entry'!A61</f>
        <v>58</v>
      </c>
      <c r="B61" s="19">
        <f>IF((LEN('Score Entry'!B61)=0),"",'Score Entry'!B61)</f>
        <v>10</v>
      </c>
      <c r="C61" s="19">
        <f>IF((LEN('Score Entry'!C61)=0),"",'Score Entry'!C61)</f>
        <v>12</v>
      </c>
      <c r="D61" s="19">
        <f>IF((LEN('Score Entry'!D61)=0),"",'Score Entry'!D61)</f>
        <v>8</v>
      </c>
      <c r="E61" s="19">
        <f>IF((LEN('Score Entry'!E61)=0),"",'Score Entry'!E61)</f>
        <v>11</v>
      </c>
      <c r="F61" s="19">
        <f>IF((LEN('Score Entry'!F61)=0),"",'Score Entry'!F61)</f>
        <v>9</v>
      </c>
      <c r="G61" s="19">
        <f>IF((LEN('Score Entry'!G61)=0),"",'Score Entry'!G61)</f>
        <v>7</v>
      </c>
      <c r="H61" s="19"/>
      <c r="I61" s="13"/>
    </row>
    <row r="62" spans="1:9" ht="20.25" customHeight="1">
      <c r="A62" s="17">
        <f>'Score Entry'!A62</f>
        <v>59</v>
      </c>
      <c r="B62" s="19">
        <f>IF((LEN('Score Entry'!B62)=0),"",'Score Entry'!B62)</f>
        <v>17</v>
      </c>
      <c r="C62" s="19">
        <f>IF((LEN('Score Entry'!C62)=0),"",'Score Entry'!C62)</f>
        <v>15</v>
      </c>
      <c r="D62" s="19">
        <f>IF((LEN('Score Entry'!D62)=0),"",'Score Entry'!D62)</f>
        <v>13</v>
      </c>
      <c r="E62" s="19">
        <f>IF((LEN('Score Entry'!E62)=0),"",'Score Entry'!E62)</f>
        <v>14</v>
      </c>
      <c r="F62" s="19">
        <f>IF((LEN('Score Entry'!F62)=0),"",'Score Entry'!F62)</f>
        <v>16</v>
      </c>
      <c r="G62" s="19">
        <f>IF((LEN('Score Entry'!G62)=0),"",'Score Entry'!G62)</f>
        <v>18</v>
      </c>
      <c r="H62" s="19"/>
      <c r="I62" s="13"/>
    </row>
    <row r="63" spans="1:9" ht="20.25" customHeight="1">
      <c r="A63" s="17">
        <f>'Score Entry'!A63</f>
        <v>60</v>
      </c>
      <c r="B63" s="19">
        <f>IF((LEN('Score Entry'!B63)=0),"",'Score Entry'!B63)</f>
        <v>20</v>
      </c>
      <c r="C63" s="19">
        <f>IF((LEN('Score Entry'!C63)=0),"",'Score Entry'!C63)</f>
        <v>24</v>
      </c>
      <c r="D63" s="19">
        <f>IF((LEN('Score Entry'!D63)=0),"",'Score Entry'!D63)</f>
        <v>22</v>
      </c>
      <c r="E63" s="19">
        <f>IF((LEN('Score Entry'!E63)=0),"",'Score Entry'!E63)</f>
        <v>23</v>
      </c>
      <c r="F63" s="19">
        <f>IF((LEN('Score Entry'!F63)=0),"",'Score Entry'!F63)</f>
        <v>19</v>
      </c>
      <c r="G63" s="19">
        <f>IF((LEN('Score Entry'!G63)=0),"",'Score Entry'!G63)</f>
        <v>21</v>
      </c>
      <c r="H63" s="19"/>
      <c r="I63" s="13"/>
    </row>
    <row r="64" spans="1:9" ht="20.25" customHeight="1">
      <c r="A64" s="17">
        <f>'Score Entry'!A64</f>
        <v>61</v>
      </c>
      <c r="B64" s="19">
        <f>IF((LEN('Score Entry'!B64)=0),"",'Score Entry'!B64)</f>
        <v>5</v>
      </c>
      <c r="C64" s="19">
        <f>IF((LEN('Score Entry'!C64)=0),"",'Score Entry'!C64)</f>
        <v>2</v>
      </c>
      <c r="D64" s="19">
        <f>IF((LEN('Score Entry'!D64)=0),"",'Score Entry'!D64)</f>
        <v>1</v>
      </c>
      <c r="E64" s="19">
        <f>IF((LEN('Score Entry'!E64)=0),"",'Score Entry'!E64)</f>
        <v>6</v>
      </c>
      <c r="F64" s="19">
        <f>IF((LEN('Score Entry'!F64)=0),"",'Score Entry'!F64)</f>
        <v>4</v>
      </c>
      <c r="G64" s="19">
        <f>IF((LEN('Score Entry'!G64)=0),"",'Score Entry'!G64)</f>
        <v>3</v>
      </c>
      <c r="H64" s="19"/>
      <c r="I64" s="13"/>
    </row>
    <row r="65" spans="1:9" ht="20.25" customHeight="1">
      <c r="A65" s="17">
        <f>'Score Entry'!A65</f>
        <v>62</v>
      </c>
      <c r="B65" s="19">
        <f>IF((LEN('Score Entry'!B65)=0),"",'Score Entry'!B65)</f>
        <v>12</v>
      </c>
      <c r="C65" s="19">
        <f>IF((LEN('Score Entry'!C65)=0),"",'Score Entry'!C65)</f>
        <v>7</v>
      </c>
      <c r="D65" s="19">
        <f>IF((LEN('Score Entry'!D65)=0),"",'Score Entry'!D65)</f>
        <v>8</v>
      </c>
      <c r="E65" s="19">
        <f>IF((LEN('Score Entry'!E65)=0),"",'Score Entry'!E65)</f>
        <v>10</v>
      </c>
      <c r="F65" s="19">
        <f>IF((LEN('Score Entry'!F65)=0),"",'Score Entry'!F65)</f>
        <v>11</v>
      </c>
      <c r="G65" s="19">
        <f>IF((LEN('Score Entry'!G65)=0),"",'Score Entry'!G65)</f>
        <v>9</v>
      </c>
      <c r="H65" s="19"/>
      <c r="I65" s="13"/>
    </row>
    <row r="66" spans="1:9" ht="20.25" customHeight="1">
      <c r="A66" s="17">
        <f>'Score Entry'!A66</f>
        <v>63</v>
      </c>
      <c r="B66" s="19">
        <f>IF((LEN('Score Entry'!B66)=0),"",'Score Entry'!B66)</f>
        <v>13</v>
      </c>
      <c r="C66" s="19">
        <f>IF((LEN('Score Entry'!C66)=0),"",'Score Entry'!C66)</f>
        <v>18</v>
      </c>
      <c r="D66" s="19">
        <f>IF((LEN('Score Entry'!D66)=0),"",'Score Entry'!D66)</f>
        <v>16</v>
      </c>
      <c r="E66" s="19">
        <f>IF((LEN('Score Entry'!E66)=0),"",'Score Entry'!E66)</f>
        <v>17</v>
      </c>
      <c r="F66" s="19">
        <f>IF((LEN('Score Entry'!F66)=0),"",'Score Entry'!F66)</f>
        <v>15</v>
      </c>
      <c r="G66" s="19">
        <f>IF((LEN('Score Entry'!G66)=0),"",'Score Entry'!G66)</f>
        <v>14</v>
      </c>
      <c r="H66" s="19"/>
      <c r="I66" s="13"/>
    </row>
    <row r="67" spans="1:9" ht="20.25" customHeight="1">
      <c r="A67" s="17">
        <f>'Score Entry'!A67</f>
        <v>64</v>
      </c>
      <c r="B67" s="19">
        <f>IF((LEN('Score Entry'!B67)=0),"",'Score Entry'!B67)</f>
        <v>24</v>
      </c>
      <c r="C67" s="19">
        <f>IF((LEN('Score Entry'!C67)=0),"",'Score Entry'!C67)</f>
        <v>20</v>
      </c>
      <c r="D67" s="19">
        <f>IF((LEN('Score Entry'!D67)=0),"",'Score Entry'!D67)</f>
        <v>21</v>
      </c>
      <c r="E67" s="19">
        <f>IF((LEN('Score Entry'!E67)=0),"",'Score Entry'!E67)</f>
        <v>19</v>
      </c>
      <c r="F67" s="19">
        <f>IF((LEN('Score Entry'!F67)=0),"",'Score Entry'!F67)</f>
        <v>23</v>
      </c>
      <c r="G67" s="19">
        <f>IF((LEN('Score Entry'!G67)=0),"",'Score Entry'!G67)</f>
        <v>22</v>
      </c>
      <c r="H67" s="19"/>
      <c r="I67" s="13"/>
    </row>
    <row r="68" spans="1:9" ht="20.25" customHeight="1">
      <c r="A68" s="17">
        <f>'Score Entry'!A68</f>
        <v>65</v>
      </c>
      <c r="B68" s="19">
        <f>IF((LEN('Score Entry'!B68)=0),"",'Score Entry'!B68)</f>
        <v>2</v>
      </c>
      <c r="C68" s="19">
        <f>IF((LEN('Score Entry'!C68)=0),"",'Score Entry'!C68)</f>
        <v>1</v>
      </c>
      <c r="D68" s="19">
        <f>IF((LEN('Score Entry'!D68)=0),"",'Score Entry'!D68)</f>
        <v>3</v>
      </c>
      <c r="E68" s="19">
        <f>IF((LEN('Score Entry'!E68)=0),"",'Score Entry'!E68)</f>
        <v>6</v>
      </c>
      <c r="F68" s="19">
        <f>IF((LEN('Score Entry'!F68)=0),"",'Score Entry'!F68)</f>
        <v>5</v>
      </c>
      <c r="G68" s="19">
        <f>IF((LEN('Score Entry'!G68)=0),"",'Score Entry'!G68)</f>
        <v>4</v>
      </c>
      <c r="H68" s="19"/>
      <c r="I68" s="13"/>
    </row>
    <row r="69" spans="1:9" ht="20.25" customHeight="1">
      <c r="A69" s="17">
        <f>'Score Entry'!A69</f>
        <v>66</v>
      </c>
      <c r="B69" s="19">
        <f>IF((LEN('Score Entry'!B69)=0),"",'Score Entry'!B69)</f>
        <v>10</v>
      </c>
      <c r="C69" s="19">
        <f>IF((LEN('Score Entry'!C69)=0),"",'Score Entry'!C69)</f>
        <v>11</v>
      </c>
      <c r="D69" s="19">
        <f>IF((LEN('Score Entry'!D69)=0),"",'Score Entry'!D69)</f>
        <v>9</v>
      </c>
      <c r="E69" s="19">
        <f>IF((LEN('Score Entry'!E69)=0),"",'Score Entry'!E69)</f>
        <v>7</v>
      </c>
      <c r="F69" s="19">
        <f>IF((LEN('Score Entry'!F69)=0),"",'Score Entry'!F69)</f>
        <v>12</v>
      </c>
      <c r="G69" s="19">
        <f>IF((LEN('Score Entry'!G69)=0),"",'Score Entry'!G69)</f>
        <v>8</v>
      </c>
      <c r="H69" s="19"/>
      <c r="I69" s="13"/>
    </row>
    <row r="70" spans="1:9">
      <c r="A70" s="22"/>
      <c r="B70" s="28"/>
      <c r="C70" s="28"/>
      <c r="D70" s="28"/>
      <c r="E70" s="28"/>
      <c r="F70" s="28"/>
      <c r="G70" s="28"/>
      <c r="H70" s="28"/>
      <c r="I70" s="22"/>
    </row>
    <row r="71" spans="1:9">
      <c r="A71" s="22"/>
      <c r="B71" s="22"/>
      <c r="C71" s="22"/>
      <c r="D71" s="22"/>
      <c r="E71" s="22"/>
      <c r="F71" s="22"/>
      <c r="G71" s="22"/>
      <c r="H71" s="22"/>
      <c r="I71" s="22"/>
    </row>
    <row r="72" spans="1:9" ht="20.25" customHeight="1">
      <c r="A72" s="75" t="str">
        <f>'Score Entry'!A72</f>
        <v>Qualifying Round Robin Tie Breakers</v>
      </c>
      <c r="B72" s="51"/>
      <c r="C72" s="51"/>
      <c r="D72" s="51"/>
      <c r="E72" s="51"/>
      <c r="F72" s="51"/>
      <c r="G72" s="51"/>
      <c r="H72" s="51"/>
      <c r="I72" s="22"/>
    </row>
    <row r="73" spans="1:9" ht="20.25" customHeight="1">
      <c r="A73" s="47" t="str">
        <f>'Score Entry'!A73</f>
        <v>Race</v>
      </c>
      <c r="B73" s="22"/>
      <c r="C73" s="22"/>
      <c r="D73" s="22"/>
      <c r="E73" s="22"/>
      <c r="F73" s="22"/>
      <c r="G73" s="22"/>
      <c r="H73" s="22"/>
      <c r="I73" s="22"/>
    </row>
    <row r="74" spans="1:9" ht="20.25" customHeight="1">
      <c r="A74" s="22"/>
      <c r="B74" s="10">
        <f>IF((LEN('Score Entry'!B74)=0),"",'Score Entry'!B74)</f>
        <v>1</v>
      </c>
      <c r="C74" s="10">
        <f>IF((LEN('Score Entry'!C74)=0),"",'Score Entry'!C74)</f>
        <v>2</v>
      </c>
      <c r="D74" s="10">
        <f>IF((LEN('Score Entry'!D74)=0),"",'Score Entry'!D74)</f>
        <v>3</v>
      </c>
      <c r="E74" s="10">
        <f>IF((LEN('Score Entry'!E74)=0),"",'Score Entry'!E74)</f>
        <v>4</v>
      </c>
      <c r="F74" s="10">
        <f>IF((LEN('Score Entry'!F74)=0),"",'Score Entry'!F74)</f>
        <v>5</v>
      </c>
      <c r="G74" s="10">
        <f>IF((LEN('Score Entry'!G74)=0),"",'Score Entry'!G74)</f>
        <v>6</v>
      </c>
      <c r="H74" s="10" t="s">
        <v>194</v>
      </c>
      <c r="I74" s="22"/>
    </row>
    <row r="75" spans="1:9" ht="20.25" customHeight="1">
      <c r="A75" s="17" t="str">
        <f>'Score Entry'!A75</f>
        <v>QT1</v>
      </c>
      <c r="B75" s="19">
        <f>IF((LEN('Score Entry'!B75)=0),"",'Score Entry'!B75)</f>
        <v>24</v>
      </c>
      <c r="C75" s="19">
        <f>IF((LEN('Score Entry'!C75)=0),"",'Score Entry'!C75)</f>
        <v>19</v>
      </c>
      <c r="D75" s="19">
        <f>IF((LEN('Score Entry'!D75)=0),"",'Score Entry'!D75)</f>
        <v>22</v>
      </c>
      <c r="E75" s="19">
        <f>IF((LEN('Score Entry'!E75)=0),"",'Score Entry'!E75)</f>
        <v>23</v>
      </c>
      <c r="F75" s="19">
        <f>IF((LEN('Score Entry'!F75)=0),"",'Score Entry'!F75)</f>
        <v>20</v>
      </c>
      <c r="G75" s="19">
        <f>IF((LEN('Score Entry'!G75)=0),"",'Score Entry'!G75)</f>
        <v>21</v>
      </c>
      <c r="H75" s="19"/>
      <c r="I75" s="13"/>
    </row>
    <row r="76" spans="1:9" ht="20.25" customHeight="1">
      <c r="A76" s="17" t="str">
        <f>'Score Entry'!A76</f>
        <v>QT2</v>
      </c>
      <c r="B76" s="19">
        <f>IF((LEN('Score Entry'!B76)=0),"",'Score Entry'!B76)</f>
        <v>22</v>
      </c>
      <c r="C76" s="19">
        <f>IF((LEN('Score Entry'!C76)=0),"",'Score Entry'!C76)</f>
        <v>19</v>
      </c>
      <c r="D76" s="19">
        <f>IF((LEN('Score Entry'!D76)=0),"",'Score Entry'!D76)</f>
        <v>20</v>
      </c>
      <c r="E76" s="19">
        <f>IF((LEN('Score Entry'!E76)=0),"",'Score Entry'!E76)</f>
        <v>21</v>
      </c>
      <c r="F76" s="19">
        <f>IF((LEN('Score Entry'!F76)=0),"",'Score Entry'!F76)</f>
        <v>23</v>
      </c>
      <c r="G76" s="19">
        <f>IF((LEN('Score Entry'!G76)=0),"",'Score Entry'!G76)</f>
        <v>24</v>
      </c>
      <c r="H76" s="19"/>
      <c r="I76" s="13"/>
    </row>
    <row r="77" spans="1:9" ht="20.25" customHeight="1">
      <c r="A77" s="17" t="str">
        <f>'Score Entry'!A77</f>
        <v>QT3</v>
      </c>
      <c r="B77" s="19" t="str">
        <f>IF((LEN('Score Entry'!B77)=0),"",'Score Entry'!B77)</f>
        <v/>
      </c>
      <c r="C77" s="19" t="str">
        <f>IF((LEN('Score Entry'!C77)=0),"",'Score Entry'!C77)</f>
        <v/>
      </c>
      <c r="D77" s="19" t="str">
        <f>IF((LEN('Score Entry'!D77)=0),"",'Score Entry'!D77)</f>
        <v/>
      </c>
      <c r="E77" s="19" t="str">
        <f>IF((LEN('Score Entry'!E77)=0),"",'Score Entry'!E77)</f>
        <v/>
      </c>
      <c r="F77" s="19" t="str">
        <f>IF((LEN('Score Entry'!F77)=0),"",'Score Entry'!F77)</f>
        <v/>
      </c>
      <c r="G77" s="19" t="str">
        <f>IF((LEN('Score Entry'!G77)=0),"",'Score Entry'!G77)</f>
        <v/>
      </c>
      <c r="H77" s="19"/>
      <c r="I77" s="13"/>
    </row>
    <row r="78" spans="1:9" ht="20.25" customHeight="1">
      <c r="A78" s="17" t="str">
        <f>'Score Entry'!A78</f>
        <v>QT4</v>
      </c>
      <c r="B78" s="19" t="str">
        <f>IF((LEN('Score Entry'!B78)=0),"",'Score Entry'!B78)</f>
        <v/>
      </c>
      <c r="C78" s="19" t="str">
        <f>IF((LEN('Score Entry'!C78)=0),"",'Score Entry'!C78)</f>
        <v/>
      </c>
      <c r="D78" s="19" t="str">
        <f>IF((LEN('Score Entry'!D78)=0),"",'Score Entry'!D78)</f>
        <v/>
      </c>
      <c r="E78" s="19" t="str">
        <f>IF((LEN('Score Entry'!E78)=0),"",'Score Entry'!E78)</f>
        <v/>
      </c>
      <c r="F78" s="19" t="str">
        <f>IF((LEN('Score Entry'!F78)=0),"",'Score Entry'!F78)</f>
        <v/>
      </c>
      <c r="G78" s="19" t="str">
        <f>IF((LEN('Score Entry'!G78)=0),"",'Score Entry'!G78)</f>
        <v/>
      </c>
      <c r="H78" s="19"/>
      <c r="I78" s="13"/>
    </row>
    <row r="79" spans="1:9" ht="20.25" customHeight="1">
      <c r="A79" s="17" t="str">
        <f>'Score Entry'!A79</f>
        <v>QT5</v>
      </c>
      <c r="B79" s="19" t="str">
        <f>IF((LEN('Score Entry'!B79)=0),"",'Score Entry'!B79)</f>
        <v/>
      </c>
      <c r="C79" s="19" t="str">
        <f>IF((LEN('Score Entry'!C79)=0),"",'Score Entry'!C79)</f>
        <v/>
      </c>
      <c r="D79" s="19" t="str">
        <f>IF((LEN('Score Entry'!D79)=0),"",'Score Entry'!D79)</f>
        <v/>
      </c>
      <c r="E79" s="19" t="str">
        <f>IF((LEN('Score Entry'!E79)=0),"",'Score Entry'!E79)</f>
        <v/>
      </c>
      <c r="F79" s="19" t="str">
        <f>IF((LEN('Score Entry'!F79)=0),"",'Score Entry'!F79)</f>
        <v/>
      </c>
      <c r="G79" s="19" t="str">
        <f>IF((LEN('Score Entry'!G79)=0),"",'Score Entry'!G79)</f>
        <v/>
      </c>
      <c r="H79" s="19"/>
      <c r="I79" s="13"/>
    </row>
    <row r="80" spans="1:9" ht="20.25" customHeight="1">
      <c r="A80" s="17" t="str">
        <f>'Score Entry'!A80</f>
        <v>QT6</v>
      </c>
      <c r="B80" s="19" t="str">
        <f>IF((LEN('Score Entry'!B80)=0),"",'Score Entry'!B80)</f>
        <v/>
      </c>
      <c r="C80" s="19" t="str">
        <f>IF((LEN('Score Entry'!C80)=0),"",'Score Entry'!C80)</f>
        <v/>
      </c>
      <c r="D80" s="19" t="str">
        <f>IF((LEN('Score Entry'!D80)=0),"",'Score Entry'!D80)</f>
        <v/>
      </c>
      <c r="E80" s="19" t="str">
        <f>IF((LEN('Score Entry'!E80)=0),"",'Score Entry'!E80)</f>
        <v/>
      </c>
      <c r="F80" s="19" t="str">
        <f>IF((LEN('Score Entry'!F80)=0),"",'Score Entry'!F80)</f>
        <v/>
      </c>
      <c r="G80" s="19" t="str">
        <f>IF((LEN('Score Entry'!G80)=0),"",'Score Entry'!G80)</f>
        <v/>
      </c>
      <c r="H80" s="19"/>
      <c r="I80" s="13"/>
    </row>
    <row r="81" spans="1:9" ht="20.25" customHeight="1">
      <c r="A81" s="17" t="str">
        <f>'Score Entry'!A81</f>
        <v>QT7</v>
      </c>
      <c r="B81" s="19" t="str">
        <f>IF((LEN('Score Entry'!B81)=0),"",'Score Entry'!B81)</f>
        <v/>
      </c>
      <c r="C81" s="19" t="str">
        <f>IF((LEN('Score Entry'!C81)=0),"",'Score Entry'!C81)</f>
        <v/>
      </c>
      <c r="D81" s="19" t="str">
        <f>IF((LEN('Score Entry'!D81)=0),"",'Score Entry'!D81)</f>
        <v/>
      </c>
      <c r="E81" s="19" t="str">
        <f>IF((LEN('Score Entry'!E81)=0),"",'Score Entry'!E81)</f>
        <v/>
      </c>
      <c r="F81" s="19" t="str">
        <f>IF((LEN('Score Entry'!F81)=0),"",'Score Entry'!F81)</f>
        <v/>
      </c>
      <c r="G81" s="19" t="str">
        <f>IF((LEN('Score Entry'!G81)=0),"",'Score Entry'!G81)</f>
        <v/>
      </c>
      <c r="H81" s="19"/>
      <c r="I81" s="13"/>
    </row>
    <row r="82" spans="1:9" ht="20.25" customHeight="1">
      <c r="A82" s="17" t="str">
        <f>'Score Entry'!A82</f>
        <v>QT8</v>
      </c>
      <c r="B82" s="19" t="str">
        <f>IF((LEN('Score Entry'!B82)=0),"",'Score Entry'!B82)</f>
        <v/>
      </c>
      <c r="C82" s="19" t="str">
        <f>IF((LEN('Score Entry'!C82)=0),"",'Score Entry'!C82)</f>
        <v/>
      </c>
      <c r="D82" s="19" t="str">
        <f>IF((LEN('Score Entry'!D82)=0),"",'Score Entry'!D82)</f>
        <v/>
      </c>
      <c r="E82" s="19" t="str">
        <f>IF((LEN('Score Entry'!E82)=0),"",'Score Entry'!E82)</f>
        <v/>
      </c>
      <c r="F82" s="19" t="str">
        <f>IF((LEN('Score Entry'!F82)=0),"",'Score Entry'!F82)</f>
        <v/>
      </c>
      <c r="G82" s="19" t="str">
        <f>IF((LEN('Score Entry'!G82)=0),"",'Score Entry'!G82)</f>
        <v/>
      </c>
      <c r="H82" s="19"/>
      <c r="I82" s="13"/>
    </row>
    <row r="83" spans="1:9" ht="20.25" customHeight="1">
      <c r="A83" s="17" t="str">
        <f>'Score Entry'!A83</f>
        <v>QT9</v>
      </c>
      <c r="B83" s="19" t="str">
        <f>IF((LEN('Score Entry'!B83)=0),"",'Score Entry'!B83)</f>
        <v/>
      </c>
      <c r="C83" s="19" t="str">
        <f>IF((LEN('Score Entry'!C83)=0),"",'Score Entry'!C83)</f>
        <v/>
      </c>
      <c r="D83" s="19" t="str">
        <f>IF((LEN('Score Entry'!D83)=0),"",'Score Entry'!D83)</f>
        <v/>
      </c>
      <c r="E83" s="19" t="str">
        <f>IF((LEN('Score Entry'!E83)=0),"",'Score Entry'!E83)</f>
        <v/>
      </c>
      <c r="F83" s="19" t="str">
        <f>IF((LEN('Score Entry'!F83)=0),"",'Score Entry'!F83)</f>
        <v/>
      </c>
      <c r="G83" s="19" t="str">
        <f>IF((LEN('Score Entry'!G83)=0),"",'Score Entry'!G83)</f>
        <v/>
      </c>
      <c r="H83" s="19"/>
      <c r="I83" s="13"/>
    </row>
    <row r="84" spans="1:9" ht="20.25" customHeight="1">
      <c r="A84" s="17" t="str">
        <f>'Score Entry'!A84</f>
        <v>QT10</v>
      </c>
      <c r="B84" s="19" t="str">
        <f>IF((LEN('Score Entry'!B84)=0),"",'Score Entry'!B84)</f>
        <v/>
      </c>
      <c r="C84" s="19" t="str">
        <f>IF((LEN('Score Entry'!C84)=0),"",'Score Entry'!C84)</f>
        <v/>
      </c>
      <c r="D84" s="19" t="str">
        <f>IF((LEN('Score Entry'!D84)=0),"",'Score Entry'!D84)</f>
        <v/>
      </c>
      <c r="E84" s="19" t="str">
        <f>IF((LEN('Score Entry'!E84)=0),"",'Score Entry'!E84)</f>
        <v/>
      </c>
      <c r="F84" s="19" t="str">
        <f>IF((LEN('Score Entry'!F84)=0),"",'Score Entry'!F84)</f>
        <v/>
      </c>
      <c r="G84" s="19" t="str">
        <f>IF((LEN('Score Entry'!G84)=0),"",'Score Entry'!G84)</f>
        <v/>
      </c>
      <c r="H84" s="19"/>
      <c r="I84" s="13"/>
    </row>
    <row r="85" spans="1:9" ht="20.25" customHeight="1">
      <c r="A85" s="17" t="str">
        <f>'Score Entry'!A85</f>
        <v>QT11</v>
      </c>
      <c r="B85" s="19" t="str">
        <f>IF((LEN('Score Entry'!B85)=0),"",'Score Entry'!B85)</f>
        <v/>
      </c>
      <c r="C85" s="19" t="str">
        <f>IF((LEN('Score Entry'!C85)=0),"",'Score Entry'!C85)</f>
        <v/>
      </c>
      <c r="D85" s="19" t="str">
        <f>IF((LEN('Score Entry'!D85)=0),"",'Score Entry'!D85)</f>
        <v/>
      </c>
      <c r="E85" s="19" t="str">
        <f>IF((LEN('Score Entry'!E85)=0),"",'Score Entry'!E85)</f>
        <v/>
      </c>
      <c r="F85" s="19" t="str">
        <f>IF((LEN('Score Entry'!F85)=0),"",'Score Entry'!F85)</f>
        <v/>
      </c>
      <c r="G85" s="19" t="str">
        <f>IF((LEN('Score Entry'!G85)=0),"",'Score Entry'!G85)</f>
        <v/>
      </c>
      <c r="H85" s="19"/>
      <c r="I85" s="13"/>
    </row>
    <row r="86" spans="1:9" ht="20.25" customHeight="1">
      <c r="A86" s="17" t="str">
        <f>'Score Entry'!A86</f>
        <v>QT12</v>
      </c>
      <c r="B86" s="19" t="str">
        <f>IF((LEN('Score Entry'!B86)=0),"",'Score Entry'!B86)</f>
        <v/>
      </c>
      <c r="C86" s="19" t="str">
        <f>IF((LEN('Score Entry'!C86)=0),"",'Score Entry'!C86)</f>
        <v/>
      </c>
      <c r="D86" s="19" t="str">
        <f>IF((LEN('Score Entry'!D86)=0),"",'Score Entry'!D86)</f>
        <v/>
      </c>
      <c r="E86" s="19" t="str">
        <f>IF((LEN('Score Entry'!E86)=0),"",'Score Entry'!E86)</f>
        <v/>
      </c>
      <c r="F86" s="19" t="str">
        <f>IF((LEN('Score Entry'!F86)=0),"",'Score Entry'!F86)</f>
        <v/>
      </c>
      <c r="G86" s="19" t="str">
        <f>IF((LEN('Score Entry'!G86)=0),"",'Score Entry'!G86)</f>
        <v/>
      </c>
      <c r="H86" s="19"/>
      <c r="I86" s="13"/>
    </row>
    <row r="87" spans="1:9">
      <c r="A87" s="22"/>
      <c r="B87" s="28"/>
      <c r="C87" s="28"/>
      <c r="D87" s="28"/>
      <c r="E87" s="28"/>
      <c r="F87" s="28"/>
      <c r="G87" s="28"/>
      <c r="H87" s="28"/>
      <c r="I87" s="22"/>
    </row>
    <row r="88" spans="1:9">
      <c r="A88" s="22"/>
      <c r="B88" s="22"/>
      <c r="C88" s="22"/>
      <c r="D88" s="22"/>
      <c r="E88" s="22"/>
      <c r="F88" s="22"/>
      <c r="G88" s="22"/>
      <c r="H88" s="22"/>
      <c r="I88" s="22"/>
    </row>
    <row r="89" spans="1:9" ht="20.25" customHeight="1">
      <c r="A89" s="75" t="str">
        <f>'Score Entry'!A89</f>
        <v>Gold Championship Round</v>
      </c>
      <c r="B89" s="51"/>
      <c r="C89" s="51"/>
      <c r="D89" s="51"/>
      <c r="E89" s="51"/>
      <c r="F89" s="51"/>
      <c r="G89" s="51"/>
      <c r="H89" s="51"/>
      <c r="I89" s="22"/>
    </row>
    <row r="90" spans="1:9" ht="20.25" customHeight="1">
      <c r="A90" s="47" t="str">
        <f>'Score Entry'!A90</f>
        <v>Race</v>
      </c>
      <c r="B90" s="22"/>
      <c r="C90" s="22"/>
      <c r="D90" s="22"/>
      <c r="E90" s="22"/>
      <c r="F90" s="22"/>
      <c r="G90" s="22"/>
      <c r="H90" s="22"/>
      <c r="I90" s="22"/>
    </row>
    <row r="91" spans="1:9" ht="20.25" customHeight="1">
      <c r="A91" s="22"/>
      <c r="B91" s="10">
        <f>IF((LEN('Score Entry'!B91)=0),"",'Score Entry'!B91)</f>
        <v>1</v>
      </c>
      <c r="C91" s="10">
        <f>IF((LEN('Score Entry'!C91)=0),"",'Score Entry'!C91)</f>
        <v>2</v>
      </c>
      <c r="D91" s="10">
        <f>IF((LEN('Score Entry'!D91)=0),"",'Score Entry'!D91)</f>
        <v>3</v>
      </c>
      <c r="E91" s="10">
        <f>IF((LEN('Score Entry'!E91)=0),"",'Score Entry'!E91)</f>
        <v>4</v>
      </c>
      <c r="F91" s="10">
        <f>IF((LEN('Score Entry'!F91)=0),"",'Score Entry'!F91)</f>
        <v>5</v>
      </c>
      <c r="G91" s="10">
        <f>IF((LEN('Score Entry'!G91)=0),"",'Score Entry'!G91)</f>
        <v>6</v>
      </c>
      <c r="H91" s="10" t="s">
        <v>194</v>
      </c>
      <c r="I91" s="22"/>
    </row>
    <row r="92" spans="1:9" ht="20.25" customHeight="1">
      <c r="A92" s="17" t="str">
        <f>'Score Entry'!A92</f>
        <v>G1</v>
      </c>
      <c r="B92" s="19">
        <f>IF((LEN('Score Entry'!B92)=0),"",'Score Entry'!B92)</f>
        <v>7</v>
      </c>
      <c r="C92" s="19">
        <f>IF((LEN('Score Entry'!C92)=0),"",'Score Entry'!C92)</f>
        <v>8</v>
      </c>
      <c r="D92" s="19">
        <f>IF((LEN('Score Entry'!D92)=0),"",'Score Entry'!D92)</f>
        <v>11</v>
      </c>
      <c r="E92" s="19">
        <f>IF((LEN('Score Entry'!E92)=0),"",'Score Entry'!E92)</f>
        <v>10</v>
      </c>
      <c r="F92" s="19">
        <f>IF((LEN('Score Entry'!F92)=0),"",'Score Entry'!F92)</f>
        <v>9</v>
      </c>
      <c r="G92" s="19">
        <f>IF((LEN('Score Entry'!G92)=0),"",'Score Entry'!G92)</f>
        <v>12</v>
      </c>
      <c r="H92" s="19"/>
      <c r="I92" s="13"/>
    </row>
    <row r="93" spans="1:9" ht="20.25" customHeight="1">
      <c r="A93" s="17" t="str">
        <f>'Score Entry'!A93</f>
        <v>G2</v>
      </c>
      <c r="B93" s="19">
        <f>IF((LEN('Score Entry'!B93)=0),"",'Score Entry'!B93)</f>
        <v>19</v>
      </c>
      <c r="C93" s="19">
        <f>IF((LEN('Score Entry'!C93)=0),"",'Score Entry'!C93)</f>
        <v>20</v>
      </c>
      <c r="D93" s="19">
        <f>IF((LEN('Score Entry'!D93)=0),"",'Score Entry'!D93)</f>
        <v>22</v>
      </c>
      <c r="E93" s="19">
        <f>IF((LEN('Score Entry'!E93)=0),"",'Score Entry'!E93)</f>
        <v>23</v>
      </c>
      <c r="F93" s="19">
        <f>IF((LEN('Score Entry'!F93)=0),"",'Score Entry'!F93)</f>
        <v>24</v>
      </c>
      <c r="G93" s="19">
        <f>IF((LEN('Score Entry'!G93)=0),"",'Score Entry'!G93)</f>
        <v>21</v>
      </c>
      <c r="H93" s="19"/>
      <c r="I93" s="13"/>
    </row>
    <row r="94" spans="1:9" ht="20.25" customHeight="1">
      <c r="A94" s="17" t="str">
        <f>'Score Entry'!A94</f>
        <v>G3</v>
      </c>
      <c r="B94" s="19">
        <f>IF((LEN('Score Entry'!B94)=0),"",'Score Entry'!B94)</f>
        <v>7</v>
      </c>
      <c r="C94" s="19">
        <f>IF((LEN('Score Entry'!C94)=0),"",'Score Entry'!C94)</f>
        <v>9</v>
      </c>
      <c r="D94" s="19">
        <f>IF((LEN('Score Entry'!D94)=0),"",'Score Entry'!D94)</f>
        <v>11</v>
      </c>
      <c r="E94" s="19">
        <f>IF((LEN('Score Entry'!E94)=0),"",'Score Entry'!E94)</f>
        <v>10</v>
      </c>
      <c r="F94" s="19">
        <f>IF((LEN('Score Entry'!F94)=0),"",'Score Entry'!F94)</f>
        <v>8</v>
      </c>
      <c r="G94" s="19">
        <f>IF((LEN('Score Entry'!G94)=0),"",'Score Entry'!G94)</f>
        <v>12</v>
      </c>
      <c r="H94" s="19"/>
      <c r="I94" s="13"/>
    </row>
    <row r="95" spans="1:9" ht="20.25" customHeight="1">
      <c r="A95" s="17" t="str">
        <f>'Score Entry'!A95</f>
        <v>G4</v>
      </c>
      <c r="B95" s="19">
        <f>IF((LEN('Score Entry'!B95)=0),"",'Score Entry'!B95)</f>
        <v>20</v>
      </c>
      <c r="C95" s="19">
        <f>IF((LEN('Score Entry'!C95)=0),"",'Score Entry'!C95)</f>
        <v>21</v>
      </c>
      <c r="D95" s="19">
        <f>IF((LEN('Score Entry'!D95)=0),"",'Score Entry'!D95)</f>
        <v>23</v>
      </c>
      <c r="E95" s="19">
        <f>IF((LEN('Score Entry'!E95)=0),"",'Score Entry'!E95)</f>
        <v>19</v>
      </c>
      <c r="F95" s="19">
        <f>IF((LEN('Score Entry'!F95)=0),"",'Score Entry'!F95)</f>
        <v>24</v>
      </c>
      <c r="G95" s="19">
        <f>IF((LEN('Score Entry'!G95)=0),"",'Score Entry'!G95)</f>
        <v>22</v>
      </c>
      <c r="H95" s="19"/>
      <c r="I95" s="13"/>
    </row>
    <row r="96" spans="1:9" ht="20.25" customHeight="1">
      <c r="A96" s="17" t="str">
        <f>'Score Entry'!A96</f>
        <v>G5</v>
      </c>
      <c r="B96" s="19">
        <f>IF((LEN('Score Entry'!B96)=0),"",'Score Entry'!B96)</f>
        <v>12</v>
      </c>
      <c r="C96" s="19">
        <f>IF((LEN('Score Entry'!C96)=0),"",'Score Entry'!C96)</f>
        <v>10</v>
      </c>
      <c r="D96" s="19">
        <f>IF((LEN('Score Entry'!D96)=0),"",'Score Entry'!D96)</f>
        <v>7</v>
      </c>
      <c r="E96" s="19">
        <f>IF((LEN('Score Entry'!E96)=0),"",'Score Entry'!E96)</f>
        <v>9</v>
      </c>
      <c r="F96" s="19">
        <f>IF((LEN('Score Entry'!F96)=0),"",'Score Entry'!F96)</f>
        <v>11</v>
      </c>
      <c r="G96" s="19">
        <f>IF((LEN('Score Entry'!G96)=0),"",'Score Entry'!G96)</f>
        <v>8</v>
      </c>
      <c r="H96" s="19"/>
      <c r="I96" s="13"/>
    </row>
    <row r="97" spans="1:9" ht="20.25" customHeight="1">
      <c r="A97" s="17" t="str">
        <f>'Score Entry'!A97</f>
        <v>G6</v>
      </c>
      <c r="B97" s="19">
        <f>IF((LEN('Score Entry'!B97)=0),"",'Score Entry'!B97)</f>
        <v>24</v>
      </c>
      <c r="C97" s="19">
        <f>IF((LEN('Score Entry'!C97)=0),"",'Score Entry'!C97)</f>
        <v>19</v>
      </c>
      <c r="D97" s="19">
        <f>IF((LEN('Score Entry'!D97)=0),"",'Score Entry'!D97)</f>
        <v>20</v>
      </c>
      <c r="E97" s="19">
        <f>IF((LEN('Score Entry'!E97)=0),"",'Score Entry'!E97)</f>
        <v>21</v>
      </c>
      <c r="F97" s="19">
        <f>IF((LEN('Score Entry'!F97)=0),"",'Score Entry'!F97)</f>
        <v>23</v>
      </c>
      <c r="G97" s="19">
        <f>IF((LEN('Score Entry'!G97)=0),"",'Score Entry'!G97)</f>
        <v>22</v>
      </c>
      <c r="H97" s="19"/>
      <c r="I97" s="13"/>
    </row>
    <row r="98" spans="1:9" ht="20.25" customHeight="1">
      <c r="A98" s="17" t="str">
        <f>'Score Entry'!A98</f>
        <v>G7</v>
      </c>
      <c r="B98" s="19">
        <f>IF((LEN('Score Entry'!B98)=0),"",'Score Entry'!B98)</f>
        <v>9</v>
      </c>
      <c r="C98" s="19">
        <f>IF((LEN('Score Entry'!C98)=0),"",'Score Entry'!C98)</f>
        <v>7</v>
      </c>
      <c r="D98" s="19">
        <f>IF((LEN('Score Entry'!D98)=0),"",'Score Entry'!D98)</f>
        <v>12</v>
      </c>
      <c r="E98" s="19">
        <f>IF((LEN('Score Entry'!E98)=0),"",'Score Entry'!E98)</f>
        <v>8</v>
      </c>
      <c r="F98" s="19">
        <f>IF((LEN('Score Entry'!F98)=0),"",'Score Entry'!F98)</f>
        <v>10</v>
      </c>
      <c r="G98" s="19">
        <f>IF((LEN('Score Entry'!G98)=0),"",'Score Entry'!G98)</f>
        <v>11</v>
      </c>
      <c r="H98" s="19"/>
      <c r="I98" s="13"/>
    </row>
    <row r="99" spans="1:9" ht="20.25" customHeight="1">
      <c r="A99" s="17" t="str">
        <f>'Score Entry'!A99</f>
        <v>G8</v>
      </c>
      <c r="B99" s="19">
        <f>IF((LEN('Score Entry'!B99)=0),"",'Score Entry'!B99)</f>
        <v>22</v>
      </c>
      <c r="C99" s="19">
        <f>IF((LEN('Score Entry'!C99)=0),"",'Score Entry'!C99)</f>
        <v>24</v>
      </c>
      <c r="D99" s="19">
        <f>IF((LEN('Score Entry'!D99)=0),"",'Score Entry'!D99)</f>
        <v>23</v>
      </c>
      <c r="E99" s="19">
        <f>IF((LEN('Score Entry'!E99)=0),"",'Score Entry'!E99)</f>
        <v>20</v>
      </c>
      <c r="F99" s="19">
        <f>IF((LEN('Score Entry'!F99)=0),"",'Score Entry'!F99)</f>
        <v>21</v>
      </c>
      <c r="G99" s="19">
        <f>IF((LEN('Score Entry'!G99)=0),"",'Score Entry'!G99)</f>
        <v>19</v>
      </c>
      <c r="H99" s="19"/>
      <c r="I99" s="13"/>
    </row>
    <row r="100" spans="1:9" ht="20.25" customHeight="1">
      <c r="A100" s="17" t="str">
        <f>'Score Entry'!A100</f>
        <v>G9</v>
      </c>
      <c r="B100" s="19">
        <f>IF((LEN('Score Entry'!B100)=0),"",'Score Entry'!B100)</f>
        <v>10</v>
      </c>
      <c r="C100" s="19">
        <f>IF((LEN('Score Entry'!C100)=0),"",'Score Entry'!C100)</f>
        <v>12</v>
      </c>
      <c r="D100" s="19">
        <f>IF((LEN('Score Entry'!D100)=0),"",'Score Entry'!D100)</f>
        <v>8</v>
      </c>
      <c r="E100" s="19">
        <f>IF((LEN('Score Entry'!E100)=0),"",'Score Entry'!E100)</f>
        <v>7</v>
      </c>
      <c r="F100" s="19">
        <f>IF((LEN('Score Entry'!F100)=0),"",'Score Entry'!F100)</f>
        <v>9</v>
      </c>
      <c r="G100" s="19">
        <f>IF((LEN('Score Entry'!G100)=0),"",'Score Entry'!G100)</f>
        <v>11</v>
      </c>
      <c r="H100" s="19"/>
      <c r="I100" s="13"/>
    </row>
    <row r="101" spans="1:9" ht="20.25" customHeight="1">
      <c r="A101" s="17" t="str">
        <f>'Score Entry'!A101</f>
        <v>G10</v>
      </c>
      <c r="B101" s="19">
        <f>IF((LEN('Score Entry'!B101)=0),"",'Score Entry'!B101)</f>
        <v>22</v>
      </c>
      <c r="C101" s="19">
        <f>IF((LEN('Score Entry'!C101)=0),"",'Score Entry'!C101)</f>
        <v>24</v>
      </c>
      <c r="D101" s="19">
        <f>IF((LEN('Score Entry'!D101)=0),"",'Score Entry'!D101)</f>
        <v>21</v>
      </c>
      <c r="E101" s="19">
        <f>IF((LEN('Score Entry'!E101)=0),"",'Score Entry'!E101)</f>
        <v>20</v>
      </c>
      <c r="F101" s="19">
        <f>IF((LEN('Score Entry'!F101)=0),"",'Score Entry'!F101)</f>
        <v>23</v>
      </c>
      <c r="G101" s="19">
        <f>IF((LEN('Score Entry'!G101)=0),"",'Score Entry'!G101)</f>
        <v>19</v>
      </c>
      <c r="H101" s="19"/>
      <c r="I101" s="13"/>
    </row>
    <row r="102" spans="1:9" ht="20.25" customHeight="1">
      <c r="A102" s="17" t="str">
        <f>'Score Entry'!A102</f>
        <v>G11</v>
      </c>
      <c r="B102" s="19">
        <f>IF((LEN('Score Entry'!B102)=0),"",'Score Entry'!B102)</f>
        <v>12</v>
      </c>
      <c r="C102" s="19">
        <f>IF((LEN('Score Entry'!C102)=0),"",'Score Entry'!C102)</f>
        <v>10</v>
      </c>
      <c r="D102" s="19">
        <f>IF((LEN('Score Entry'!D102)=0),"",'Score Entry'!D102)</f>
        <v>9</v>
      </c>
      <c r="E102" s="19">
        <f>IF((LEN('Score Entry'!E102)=0),"",'Score Entry'!E102)</f>
        <v>7</v>
      </c>
      <c r="F102" s="19">
        <f>IF((LEN('Score Entry'!F102)=0),"",'Score Entry'!F102)</f>
        <v>11</v>
      </c>
      <c r="G102" s="19">
        <f>IF((LEN('Score Entry'!G102)=0),"",'Score Entry'!G102)</f>
        <v>8</v>
      </c>
      <c r="H102" s="19"/>
      <c r="I102" s="13"/>
    </row>
    <row r="103" spans="1:9" ht="20.25" customHeight="1">
      <c r="A103" s="17" t="str">
        <f>'Score Entry'!A103</f>
        <v>G12</v>
      </c>
      <c r="B103" s="19">
        <f>IF((LEN('Score Entry'!B103)=0),"",'Score Entry'!B103)</f>
        <v>23</v>
      </c>
      <c r="C103" s="19">
        <f>IF((LEN('Score Entry'!C103)=0),"",'Score Entry'!C103)</f>
        <v>24</v>
      </c>
      <c r="D103" s="19">
        <f>IF((LEN('Score Entry'!D103)=0),"",'Score Entry'!D103)</f>
        <v>20</v>
      </c>
      <c r="E103" s="19">
        <f>IF((LEN('Score Entry'!E103)=0),"",'Score Entry'!E103)</f>
        <v>19</v>
      </c>
      <c r="F103" s="19">
        <f>IF((LEN('Score Entry'!F103)=0),"",'Score Entry'!F103)</f>
        <v>21</v>
      </c>
      <c r="G103" s="19">
        <f>IF((LEN('Score Entry'!G103)=0),"",'Score Entry'!G103)</f>
        <v>22</v>
      </c>
      <c r="H103" s="19"/>
      <c r="I103" s="13"/>
    </row>
    <row r="104" spans="1:9">
      <c r="A104" s="22"/>
      <c r="B104" s="28"/>
      <c r="C104" s="28"/>
      <c r="D104" s="28"/>
      <c r="E104" s="28"/>
      <c r="F104" s="28"/>
      <c r="G104" s="28"/>
      <c r="H104" s="28"/>
      <c r="I104" s="22"/>
    </row>
    <row r="105" spans="1:9">
      <c r="A105" s="22"/>
      <c r="B105" s="22"/>
      <c r="C105" s="22"/>
      <c r="D105" s="22"/>
      <c r="E105" s="22"/>
      <c r="F105" s="22"/>
      <c r="G105" s="22"/>
      <c r="H105" s="22"/>
      <c r="I105" s="22"/>
    </row>
    <row r="106" spans="1:9" ht="20.25" customHeight="1">
      <c r="A106" s="75" t="str">
        <f>'Score Entry'!A106</f>
        <v>Gold Championship Round Tie Breakers</v>
      </c>
      <c r="B106" s="51"/>
      <c r="C106" s="51"/>
      <c r="D106" s="51"/>
      <c r="E106" s="51"/>
      <c r="F106" s="51"/>
      <c r="G106" s="51"/>
      <c r="H106" s="51"/>
      <c r="I106" s="22"/>
    </row>
    <row r="107" spans="1:9" ht="20.25" customHeight="1">
      <c r="A107" s="47" t="str">
        <f>'Score Entry'!A107</f>
        <v>Race</v>
      </c>
      <c r="B107" s="22"/>
      <c r="C107" s="22"/>
      <c r="D107" s="22"/>
      <c r="E107" s="22"/>
      <c r="F107" s="22"/>
      <c r="G107" s="22"/>
      <c r="H107" s="22"/>
      <c r="I107" s="22"/>
    </row>
    <row r="108" spans="1:9" ht="20.25" customHeight="1">
      <c r="A108" s="22"/>
      <c r="B108" s="10">
        <f>IF((LEN('Score Entry'!B108)=0),"",'Score Entry'!B108)</f>
        <v>1</v>
      </c>
      <c r="C108" s="10">
        <f>IF((LEN('Score Entry'!C108)=0),"",'Score Entry'!C108)</f>
        <v>2</v>
      </c>
      <c r="D108" s="10">
        <f>IF((LEN('Score Entry'!D108)=0),"",'Score Entry'!D108)</f>
        <v>3</v>
      </c>
      <c r="E108" s="10">
        <f>IF((LEN('Score Entry'!E108)=0),"",'Score Entry'!E108)</f>
        <v>4</v>
      </c>
      <c r="F108" s="10">
        <f>IF((LEN('Score Entry'!F108)=0),"",'Score Entry'!F108)</f>
        <v>5</v>
      </c>
      <c r="G108" s="10">
        <f>IF((LEN('Score Entry'!G108)=0),"",'Score Entry'!G108)</f>
        <v>6</v>
      </c>
      <c r="H108" s="10" t="s">
        <v>194</v>
      </c>
      <c r="I108" s="22"/>
    </row>
    <row r="109" spans="1:9" ht="20.25" customHeight="1">
      <c r="A109" s="17" t="str">
        <f>'Score Entry'!A109</f>
        <v>GT1</v>
      </c>
      <c r="B109" s="19" t="str">
        <f>IF((LEN('Score Entry'!B109)=0),"",'Score Entry'!B109)</f>
        <v/>
      </c>
      <c r="C109" s="19" t="str">
        <f>IF((LEN('Score Entry'!C109)=0),"",'Score Entry'!C109)</f>
        <v/>
      </c>
      <c r="D109" s="19" t="str">
        <f>IF((LEN('Score Entry'!D109)=0),"",'Score Entry'!D109)</f>
        <v/>
      </c>
      <c r="E109" s="19" t="str">
        <f>IF((LEN('Score Entry'!E109)=0),"",'Score Entry'!E109)</f>
        <v/>
      </c>
      <c r="F109" s="19" t="str">
        <f>IF((LEN('Score Entry'!F109)=0),"",'Score Entry'!F109)</f>
        <v/>
      </c>
      <c r="G109" s="19" t="str">
        <f>IF((LEN('Score Entry'!G109)=0),"",'Score Entry'!G109)</f>
        <v/>
      </c>
      <c r="H109" s="19"/>
      <c r="I109" s="13"/>
    </row>
    <row r="110" spans="1:9" ht="20.25" customHeight="1">
      <c r="A110" s="17" t="str">
        <f>'Score Entry'!A110</f>
        <v>GT2</v>
      </c>
      <c r="B110" s="19" t="str">
        <f>IF((LEN('Score Entry'!B110)=0),"",'Score Entry'!B110)</f>
        <v/>
      </c>
      <c r="C110" s="19" t="str">
        <f>IF((LEN('Score Entry'!C110)=0),"",'Score Entry'!C110)</f>
        <v/>
      </c>
      <c r="D110" s="19" t="str">
        <f>IF((LEN('Score Entry'!D110)=0),"",'Score Entry'!D110)</f>
        <v/>
      </c>
      <c r="E110" s="19" t="str">
        <f>IF((LEN('Score Entry'!E110)=0),"",'Score Entry'!E110)</f>
        <v/>
      </c>
      <c r="F110" s="19" t="str">
        <f>IF((LEN('Score Entry'!F110)=0),"",'Score Entry'!F110)</f>
        <v/>
      </c>
      <c r="G110" s="19" t="str">
        <f>IF((LEN('Score Entry'!G110)=0),"",'Score Entry'!G110)</f>
        <v/>
      </c>
      <c r="H110" s="19"/>
      <c r="I110" s="13"/>
    </row>
    <row r="111" spans="1:9" ht="20.25" customHeight="1">
      <c r="A111" s="17" t="str">
        <f>'Score Entry'!A111</f>
        <v>GT3</v>
      </c>
      <c r="B111" s="19" t="str">
        <f>IF((LEN('Score Entry'!B111)=0),"",'Score Entry'!B111)</f>
        <v/>
      </c>
      <c r="C111" s="19" t="str">
        <f>IF((LEN('Score Entry'!C111)=0),"",'Score Entry'!C111)</f>
        <v/>
      </c>
      <c r="D111" s="19" t="str">
        <f>IF((LEN('Score Entry'!D111)=0),"",'Score Entry'!D111)</f>
        <v/>
      </c>
      <c r="E111" s="19" t="str">
        <f>IF((LEN('Score Entry'!E111)=0),"",'Score Entry'!E111)</f>
        <v/>
      </c>
      <c r="F111" s="19" t="str">
        <f>IF((LEN('Score Entry'!F111)=0),"",'Score Entry'!F111)</f>
        <v/>
      </c>
      <c r="G111" s="19" t="str">
        <f>IF((LEN('Score Entry'!G111)=0),"",'Score Entry'!G111)</f>
        <v/>
      </c>
      <c r="H111" s="19"/>
      <c r="I111" s="13"/>
    </row>
    <row r="112" spans="1:9" ht="20.25" customHeight="1">
      <c r="A112" s="17" t="str">
        <f>'Score Entry'!A112</f>
        <v>GT4</v>
      </c>
      <c r="B112" s="19" t="str">
        <f>IF((LEN('Score Entry'!B112)=0),"",'Score Entry'!B112)</f>
        <v/>
      </c>
      <c r="C112" s="19" t="str">
        <f>IF((LEN('Score Entry'!C112)=0),"",'Score Entry'!C112)</f>
        <v/>
      </c>
      <c r="D112" s="19" t="str">
        <f>IF((LEN('Score Entry'!D112)=0),"",'Score Entry'!D112)</f>
        <v/>
      </c>
      <c r="E112" s="19" t="str">
        <f>IF((LEN('Score Entry'!E112)=0),"",'Score Entry'!E112)</f>
        <v/>
      </c>
      <c r="F112" s="19" t="str">
        <f>IF((LEN('Score Entry'!F112)=0),"",'Score Entry'!F112)</f>
        <v/>
      </c>
      <c r="G112" s="19" t="str">
        <f>IF((LEN('Score Entry'!G112)=0),"",'Score Entry'!G112)</f>
        <v/>
      </c>
      <c r="H112" s="19"/>
      <c r="I112" s="13"/>
    </row>
    <row r="113" spans="1:9" ht="20.25" customHeight="1">
      <c r="A113" s="17" t="str">
        <f>'Score Entry'!A113</f>
        <v>GT5</v>
      </c>
      <c r="B113" s="19" t="str">
        <f>IF((LEN('Score Entry'!B113)=0),"",'Score Entry'!B113)</f>
        <v/>
      </c>
      <c r="C113" s="19" t="str">
        <f>IF((LEN('Score Entry'!C113)=0),"",'Score Entry'!C113)</f>
        <v/>
      </c>
      <c r="D113" s="19" t="str">
        <f>IF((LEN('Score Entry'!D113)=0),"",'Score Entry'!D113)</f>
        <v/>
      </c>
      <c r="E113" s="19" t="str">
        <f>IF((LEN('Score Entry'!E113)=0),"",'Score Entry'!E113)</f>
        <v/>
      </c>
      <c r="F113" s="19" t="str">
        <f>IF((LEN('Score Entry'!F113)=0),"",'Score Entry'!F113)</f>
        <v/>
      </c>
      <c r="G113" s="19" t="str">
        <f>IF((LEN('Score Entry'!G113)=0),"",'Score Entry'!G113)</f>
        <v/>
      </c>
      <c r="H113" s="19"/>
      <c r="I113" s="13"/>
    </row>
    <row r="114" spans="1:9" ht="20.25" customHeight="1">
      <c r="A114" s="17" t="str">
        <f>'Score Entry'!A114</f>
        <v>GT6</v>
      </c>
      <c r="B114" s="19" t="str">
        <f>IF((LEN('Score Entry'!B114)=0),"",'Score Entry'!B114)</f>
        <v/>
      </c>
      <c r="C114" s="19" t="str">
        <f>IF((LEN('Score Entry'!C114)=0),"",'Score Entry'!C114)</f>
        <v/>
      </c>
      <c r="D114" s="19" t="str">
        <f>IF((LEN('Score Entry'!D114)=0),"",'Score Entry'!D114)</f>
        <v/>
      </c>
      <c r="E114" s="19" t="str">
        <f>IF((LEN('Score Entry'!E114)=0),"",'Score Entry'!E114)</f>
        <v/>
      </c>
      <c r="F114" s="19" t="str">
        <f>IF((LEN('Score Entry'!F114)=0),"",'Score Entry'!F114)</f>
        <v/>
      </c>
      <c r="G114" s="19" t="str">
        <f>IF((LEN('Score Entry'!G114)=0),"",'Score Entry'!G114)</f>
        <v/>
      </c>
      <c r="H114" s="19"/>
      <c r="I114" s="13"/>
    </row>
    <row r="115" spans="1:9" ht="20.25" customHeight="1">
      <c r="A115" s="17" t="str">
        <f>'Score Entry'!A115</f>
        <v>GT7</v>
      </c>
      <c r="B115" s="19" t="str">
        <f>IF((LEN('Score Entry'!B115)=0),"",'Score Entry'!B115)</f>
        <v/>
      </c>
      <c r="C115" s="19" t="str">
        <f>IF((LEN('Score Entry'!C115)=0),"",'Score Entry'!C115)</f>
        <v/>
      </c>
      <c r="D115" s="19" t="str">
        <f>IF((LEN('Score Entry'!D115)=0),"",'Score Entry'!D115)</f>
        <v/>
      </c>
      <c r="E115" s="19" t="str">
        <f>IF((LEN('Score Entry'!E115)=0),"",'Score Entry'!E115)</f>
        <v/>
      </c>
      <c r="F115" s="19" t="str">
        <f>IF((LEN('Score Entry'!F115)=0),"",'Score Entry'!F115)</f>
        <v/>
      </c>
      <c r="G115" s="19" t="str">
        <f>IF((LEN('Score Entry'!G115)=0),"",'Score Entry'!G115)</f>
        <v/>
      </c>
      <c r="H115" s="19"/>
      <c r="I115" s="13"/>
    </row>
    <row r="116" spans="1:9" ht="20.25" customHeight="1">
      <c r="A116" s="17" t="str">
        <f>'Score Entry'!A116</f>
        <v>GT8</v>
      </c>
      <c r="B116" s="19" t="str">
        <f>IF((LEN('Score Entry'!B116)=0),"",'Score Entry'!B116)</f>
        <v/>
      </c>
      <c r="C116" s="19" t="str">
        <f>IF((LEN('Score Entry'!C116)=0),"",'Score Entry'!C116)</f>
        <v/>
      </c>
      <c r="D116" s="19" t="str">
        <f>IF((LEN('Score Entry'!D116)=0),"",'Score Entry'!D116)</f>
        <v/>
      </c>
      <c r="E116" s="19" t="str">
        <f>IF((LEN('Score Entry'!E116)=0),"",'Score Entry'!E116)</f>
        <v/>
      </c>
      <c r="F116" s="19" t="str">
        <f>IF((LEN('Score Entry'!F116)=0),"",'Score Entry'!F116)</f>
        <v/>
      </c>
      <c r="G116" s="19" t="str">
        <f>IF((LEN('Score Entry'!G116)=0),"",'Score Entry'!G116)</f>
        <v/>
      </c>
      <c r="H116" s="19"/>
      <c r="I116" s="13"/>
    </row>
    <row r="117" spans="1:9" ht="20.25" customHeight="1">
      <c r="A117" s="17" t="str">
        <f>'Score Entry'!A117</f>
        <v>GT9</v>
      </c>
      <c r="B117" s="19" t="str">
        <f>IF((LEN('Score Entry'!B117)=0),"",'Score Entry'!B117)</f>
        <v/>
      </c>
      <c r="C117" s="19" t="str">
        <f>IF((LEN('Score Entry'!C117)=0),"",'Score Entry'!C117)</f>
        <v/>
      </c>
      <c r="D117" s="19" t="str">
        <f>IF((LEN('Score Entry'!D117)=0),"",'Score Entry'!D117)</f>
        <v/>
      </c>
      <c r="E117" s="19" t="str">
        <f>IF((LEN('Score Entry'!E117)=0),"",'Score Entry'!E117)</f>
        <v/>
      </c>
      <c r="F117" s="19" t="str">
        <f>IF((LEN('Score Entry'!F117)=0),"",'Score Entry'!F117)</f>
        <v/>
      </c>
      <c r="G117" s="19" t="str">
        <f>IF((LEN('Score Entry'!G117)=0),"",'Score Entry'!G117)</f>
        <v/>
      </c>
      <c r="H117" s="19"/>
      <c r="I117" s="13"/>
    </row>
    <row r="118" spans="1:9" ht="20.25" customHeight="1">
      <c r="A118" s="17" t="str">
        <f>'Score Entry'!A118</f>
        <v>GT10</v>
      </c>
      <c r="B118" s="19" t="str">
        <f>IF((LEN('Score Entry'!B118)=0),"",'Score Entry'!B118)</f>
        <v/>
      </c>
      <c r="C118" s="19" t="str">
        <f>IF((LEN('Score Entry'!C118)=0),"",'Score Entry'!C118)</f>
        <v/>
      </c>
      <c r="D118" s="19" t="str">
        <f>IF((LEN('Score Entry'!D118)=0),"",'Score Entry'!D118)</f>
        <v/>
      </c>
      <c r="E118" s="19" t="str">
        <f>IF((LEN('Score Entry'!E118)=0),"",'Score Entry'!E118)</f>
        <v/>
      </c>
      <c r="F118" s="19" t="str">
        <f>IF((LEN('Score Entry'!F118)=0),"",'Score Entry'!F118)</f>
        <v/>
      </c>
      <c r="G118" s="19" t="str">
        <f>IF((LEN('Score Entry'!G118)=0),"",'Score Entry'!G118)</f>
        <v/>
      </c>
      <c r="H118" s="19"/>
      <c r="I118" s="13"/>
    </row>
    <row r="119" spans="1:9" ht="20.25" customHeight="1">
      <c r="A119" s="17" t="str">
        <f>'Score Entry'!A119</f>
        <v>GT11</v>
      </c>
      <c r="B119" s="19" t="str">
        <f>IF((LEN('Score Entry'!B119)=0),"",'Score Entry'!B119)</f>
        <v/>
      </c>
      <c r="C119" s="19" t="str">
        <f>IF((LEN('Score Entry'!C119)=0),"",'Score Entry'!C119)</f>
        <v/>
      </c>
      <c r="D119" s="19" t="str">
        <f>IF((LEN('Score Entry'!D119)=0),"",'Score Entry'!D119)</f>
        <v/>
      </c>
      <c r="E119" s="19" t="str">
        <f>IF((LEN('Score Entry'!E119)=0),"",'Score Entry'!E119)</f>
        <v/>
      </c>
      <c r="F119" s="19" t="str">
        <f>IF((LEN('Score Entry'!F119)=0),"",'Score Entry'!F119)</f>
        <v/>
      </c>
      <c r="G119" s="19" t="str">
        <f>IF((LEN('Score Entry'!G119)=0),"",'Score Entry'!G119)</f>
        <v/>
      </c>
      <c r="H119" s="19"/>
      <c r="I119" s="13"/>
    </row>
    <row r="120" spans="1:9" ht="20.25" customHeight="1">
      <c r="A120" s="17" t="str">
        <f>'Score Entry'!A120</f>
        <v>GT12</v>
      </c>
      <c r="B120" s="19" t="str">
        <f>IF((LEN('Score Entry'!B120)=0),"",'Score Entry'!B120)</f>
        <v/>
      </c>
      <c r="C120" s="19" t="str">
        <f>IF((LEN('Score Entry'!C120)=0),"",'Score Entry'!C120)</f>
        <v/>
      </c>
      <c r="D120" s="19" t="str">
        <f>IF((LEN('Score Entry'!D120)=0),"",'Score Entry'!D120)</f>
        <v/>
      </c>
      <c r="E120" s="19" t="str">
        <f>IF((LEN('Score Entry'!E120)=0),"",'Score Entry'!E120)</f>
        <v/>
      </c>
      <c r="F120" s="19" t="str">
        <f>IF((LEN('Score Entry'!F120)=0),"",'Score Entry'!F120)</f>
        <v/>
      </c>
      <c r="G120" s="19" t="str">
        <f>IF((LEN('Score Entry'!G120)=0),"",'Score Entry'!G120)</f>
        <v/>
      </c>
      <c r="H120" s="19"/>
      <c r="I120" s="13"/>
    </row>
    <row r="121" spans="1:9">
      <c r="A121" s="22"/>
      <c r="B121" s="28"/>
      <c r="C121" s="28"/>
      <c r="D121" s="28"/>
      <c r="E121" s="28"/>
      <c r="F121" s="28"/>
      <c r="G121" s="28"/>
      <c r="H121" s="28"/>
      <c r="I121" s="22"/>
    </row>
    <row r="122" spans="1:9">
      <c r="A122" s="22"/>
      <c r="B122" s="22"/>
      <c r="C122" s="22"/>
      <c r="D122" s="22"/>
      <c r="E122" s="22"/>
      <c r="F122" s="22"/>
      <c r="G122" s="22"/>
      <c r="H122" s="22"/>
      <c r="I122" s="22"/>
    </row>
    <row r="123" spans="1:9" ht="20.25" customHeight="1">
      <c r="A123" s="75" t="str">
        <f>'Score Entry'!A123</f>
        <v>Silver Consolation Round</v>
      </c>
      <c r="B123" s="51"/>
      <c r="C123" s="51"/>
      <c r="D123" s="51"/>
      <c r="E123" s="51"/>
      <c r="F123" s="51"/>
      <c r="G123" s="51"/>
      <c r="H123" s="51"/>
      <c r="I123" s="22"/>
    </row>
    <row r="124" spans="1:9" ht="20.25" customHeight="1">
      <c r="A124" s="47" t="str">
        <f>'Score Entry'!A124</f>
        <v>Race</v>
      </c>
      <c r="B124" s="22"/>
      <c r="C124" s="22"/>
      <c r="D124" s="22"/>
      <c r="E124" s="22"/>
      <c r="F124" s="22"/>
      <c r="G124" s="22"/>
      <c r="H124" s="22"/>
      <c r="I124" s="22"/>
    </row>
    <row r="125" spans="1:9" ht="20.25" customHeight="1">
      <c r="A125" s="22"/>
      <c r="B125" s="10">
        <f>IF((LEN('Score Entry'!B125)=0),"",'Score Entry'!B125)</f>
        <v>1</v>
      </c>
      <c r="C125" s="10">
        <f>IF((LEN('Score Entry'!C125)=0),"",'Score Entry'!C125)</f>
        <v>2</v>
      </c>
      <c r="D125" s="10">
        <f>IF((LEN('Score Entry'!D125)=0),"",'Score Entry'!D125)</f>
        <v>3</v>
      </c>
      <c r="E125" s="10">
        <f>IF((LEN('Score Entry'!E125)=0),"",'Score Entry'!E125)</f>
        <v>4</v>
      </c>
      <c r="F125" s="10">
        <f>IF((LEN('Score Entry'!F125)=0),"",'Score Entry'!F125)</f>
        <v>5</v>
      </c>
      <c r="G125" s="10">
        <f>IF((LEN('Score Entry'!G125)=0),"",'Score Entry'!G125)</f>
        <v>6</v>
      </c>
      <c r="H125" s="10" t="s">
        <v>194</v>
      </c>
      <c r="I125" s="22"/>
    </row>
    <row r="126" spans="1:9" ht="20.25" customHeight="1">
      <c r="A126" s="17" t="str">
        <f>'Score Entry'!A126</f>
        <v>S1</v>
      </c>
      <c r="B126" s="19">
        <f>IF((LEN('Score Entry'!B126)=0),"",'Score Entry'!B126)</f>
        <v>6</v>
      </c>
      <c r="C126" s="19">
        <f>IF((LEN('Score Entry'!C126)=0),"",'Score Entry'!C126)</f>
        <v>5</v>
      </c>
      <c r="D126" s="19">
        <f>IF((LEN('Score Entry'!D126)=0),"",'Score Entry'!D126)</f>
        <v>1</v>
      </c>
      <c r="E126" s="19">
        <f>IF((LEN('Score Entry'!E126)=0),"",'Score Entry'!E126)</f>
        <v>4</v>
      </c>
      <c r="F126" s="19">
        <f>IF((LEN('Score Entry'!F126)=0),"",'Score Entry'!F126)</f>
        <v>3</v>
      </c>
      <c r="G126" s="19">
        <f>IF((LEN('Score Entry'!G126)=0),"",'Score Entry'!G126)</f>
        <v>2</v>
      </c>
      <c r="H126" s="19"/>
      <c r="I126" s="13"/>
    </row>
    <row r="127" spans="1:9" ht="20.25" customHeight="1">
      <c r="A127" s="17" t="str">
        <f>'Score Entry'!A127</f>
        <v>S2</v>
      </c>
      <c r="B127" s="19">
        <f>IF((LEN('Score Entry'!B127)=0),"",'Score Entry'!B127)</f>
        <v>5</v>
      </c>
      <c r="C127" s="19">
        <f>IF((LEN('Score Entry'!C127)=0),"",'Score Entry'!C127)</f>
        <v>3</v>
      </c>
      <c r="D127" s="19">
        <f>IF((LEN('Score Entry'!D127)=0),"",'Score Entry'!D127)</f>
        <v>6</v>
      </c>
      <c r="E127" s="19">
        <f>IF((LEN('Score Entry'!E127)=0),"",'Score Entry'!E127)</f>
        <v>1</v>
      </c>
      <c r="F127" s="19">
        <f>IF((LEN('Score Entry'!F127)=0),"",'Score Entry'!F127)</f>
        <v>4</v>
      </c>
      <c r="G127" s="19">
        <f>IF((LEN('Score Entry'!G127)=0),"",'Score Entry'!G127)</f>
        <v>2</v>
      </c>
      <c r="H127" s="19"/>
      <c r="I127" s="13"/>
    </row>
    <row r="128" spans="1:9" ht="20.25" customHeight="1">
      <c r="A128" s="17" t="str">
        <f>'Score Entry'!A128</f>
        <v>S3</v>
      </c>
      <c r="B128" s="19">
        <f>IF((LEN('Score Entry'!B128)=0),"",'Score Entry'!B128)</f>
        <v>4</v>
      </c>
      <c r="C128" s="19">
        <f>IF((LEN('Score Entry'!C128)=0),"",'Score Entry'!C128)</f>
        <v>5</v>
      </c>
      <c r="D128" s="19">
        <f>IF((LEN('Score Entry'!D128)=0),"",'Score Entry'!D128)</f>
        <v>1</v>
      </c>
      <c r="E128" s="19">
        <f>IF((LEN('Score Entry'!E128)=0),"",'Score Entry'!E128)</f>
        <v>2</v>
      </c>
      <c r="F128" s="19">
        <f>IF((LEN('Score Entry'!F128)=0),"",'Score Entry'!F128)</f>
        <v>6</v>
      </c>
      <c r="G128" s="19">
        <f>IF((LEN('Score Entry'!G128)=0),"",'Score Entry'!G128)</f>
        <v>3</v>
      </c>
      <c r="H128" s="19"/>
      <c r="I128" s="13"/>
    </row>
    <row r="129" spans="1:9" ht="20.25" customHeight="1">
      <c r="A129" s="17" t="str">
        <f>'Score Entry'!A129</f>
        <v>S4</v>
      </c>
      <c r="B129" s="19">
        <f>IF((LEN('Score Entry'!B129)=0),"",'Score Entry'!B129)</f>
        <v>5</v>
      </c>
      <c r="C129" s="19">
        <f>IF((LEN('Score Entry'!C129)=0),"",'Score Entry'!C129)</f>
        <v>6</v>
      </c>
      <c r="D129" s="19">
        <f>IF((LEN('Score Entry'!D129)=0),"",'Score Entry'!D129)</f>
        <v>2</v>
      </c>
      <c r="E129" s="19">
        <f>IF((LEN('Score Entry'!E129)=0),"",'Score Entry'!E129)</f>
        <v>3</v>
      </c>
      <c r="F129" s="19">
        <f>IF((LEN('Score Entry'!F129)=0),"",'Score Entry'!F129)</f>
        <v>1</v>
      </c>
      <c r="G129" s="19">
        <f>IF((LEN('Score Entry'!G129)=0),"",'Score Entry'!G129)</f>
        <v>4</v>
      </c>
      <c r="H129" s="19"/>
      <c r="I129" s="13"/>
    </row>
    <row r="130" spans="1:9" ht="20.25" customHeight="1">
      <c r="A130" s="17" t="str">
        <f>'Score Entry'!A130</f>
        <v>S5</v>
      </c>
      <c r="B130" s="19">
        <f>IF((LEN('Score Entry'!B130)=0),"",'Score Entry'!B130)</f>
        <v>5</v>
      </c>
      <c r="C130" s="19">
        <f>IF((LEN('Score Entry'!C130)=0),"",'Score Entry'!C130)</f>
        <v>4</v>
      </c>
      <c r="D130" s="19">
        <f>IF((LEN('Score Entry'!D130)=0),"",'Score Entry'!D130)</f>
        <v>3</v>
      </c>
      <c r="E130" s="19">
        <f>IF((LEN('Score Entry'!E130)=0),"",'Score Entry'!E130)</f>
        <v>2</v>
      </c>
      <c r="F130" s="19">
        <f>IF((LEN('Score Entry'!F130)=0),"",'Score Entry'!F130)</f>
        <v>1</v>
      </c>
      <c r="G130" s="19">
        <f>IF((LEN('Score Entry'!G130)=0),"",'Score Entry'!G130)</f>
        <v>6</v>
      </c>
      <c r="H130" s="19"/>
      <c r="I130" s="13"/>
    </row>
    <row r="131" spans="1:9" ht="20.25" customHeight="1">
      <c r="A131" s="17" t="str">
        <f>'Score Entry'!A131</f>
        <v>S6</v>
      </c>
      <c r="B131" s="19">
        <f>IF((LEN('Score Entry'!B131)=0),"",'Score Entry'!B131)</f>
        <v>6</v>
      </c>
      <c r="C131" s="19">
        <f>IF((LEN('Score Entry'!C131)=0),"",'Score Entry'!C131)</f>
        <v>4</v>
      </c>
      <c r="D131" s="19">
        <f>IF((LEN('Score Entry'!D131)=0),"",'Score Entry'!D131)</f>
        <v>3</v>
      </c>
      <c r="E131" s="19">
        <f>IF((LEN('Score Entry'!E131)=0),"",'Score Entry'!E131)</f>
        <v>2</v>
      </c>
      <c r="F131" s="19">
        <f>IF((LEN('Score Entry'!F131)=0),"",'Score Entry'!F131)</f>
        <v>1</v>
      </c>
      <c r="G131" s="19">
        <f>IF((LEN('Score Entry'!G131)=0),"",'Score Entry'!G131)</f>
        <v>5</v>
      </c>
      <c r="H131" s="19"/>
      <c r="I131" s="13"/>
    </row>
    <row r="132" spans="1:9">
      <c r="A132" s="22"/>
      <c r="B132" s="28"/>
      <c r="C132" s="28"/>
      <c r="D132" s="28"/>
      <c r="E132" s="28"/>
      <c r="F132" s="28"/>
      <c r="G132" s="28"/>
      <c r="H132" s="28"/>
      <c r="I132" s="22"/>
    </row>
    <row r="133" spans="1:9">
      <c r="A133" s="22"/>
      <c r="B133" s="22"/>
      <c r="C133" s="22"/>
      <c r="D133" s="22"/>
      <c r="E133" s="22"/>
      <c r="F133" s="22"/>
      <c r="G133" s="22"/>
      <c r="H133" s="22"/>
      <c r="I133" s="22"/>
    </row>
    <row r="134" spans="1:9" ht="20.25" customHeight="1">
      <c r="A134" s="75" t="str">
        <f>'Score Entry'!A134</f>
        <v>Silver Consolation Round Tie Breakers</v>
      </c>
      <c r="B134" s="51"/>
      <c r="C134" s="51"/>
      <c r="D134" s="51"/>
      <c r="E134" s="51"/>
      <c r="F134" s="51"/>
      <c r="G134" s="51"/>
      <c r="H134" s="51"/>
      <c r="I134" s="22"/>
    </row>
    <row r="135" spans="1:9" ht="20.25" customHeight="1">
      <c r="A135" s="47" t="str">
        <f>'Score Entry'!A135</f>
        <v>Race</v>
      </c>
      <c r="B135" s="22"/>
      <c r="C135" s="22"/>
      <c r="D135" s="22"/>
      <c r="E135" s="22"/>
      <c r="F135" s="22"/>
      <c r="G135" s="22"/>
      <c r="H135" s="22"/>
      <c r="I135" s="22"/>
    </row>
    <row r="136" spans="1:9" ht="20.25" customHeight="1">
      <c r="A136" s="22"/>
      <c r="B136" s="10">
        <f>IF((LEN('Score Entry'!B136)=0),"",'Score Entry'!B136)</f>
        <v>1</v>
      </c>
      <c r="C136" s="10">
        <f>IF((LEN('Score Entry'!C136)=0),"",'Score Entry'!C136)</f>
        <v>2</v>
      </c>
      <c r="D136" s="10">
        <f>IF((LEN('Score Entry'!D136)=0),"",'Score Entry'!D136)</f>
        <v>3</v>
      </c>
      <c r="E136" s="10">
        <f>IF((LEN('Score Entry'!E136)=0),"",'Score Entry'!E136)</f>
        <v>4</v>
      </c>
      <c r="F136" s="10">
        <f>IF((LEN('Score Entry'!F136)=0),"",'Score Entry'!F136)</f>
        <v>5</v>
      </c>
      <c r="G136" s="10">
        <f>IF((LEN('Score Entry'!G136)=0),"",'Score Entry'!G136)</f>
        <v>6</v>
      </c>
      <c r="H136" s="10" t="s">
        <v>194</v>
      </c>
      <c r="I136" s="22"/>
    </row>
    <row r="137" spans="1:9" ht="20.25" customHeight="1">
      <c r="A137" s="17" t="str">
        <f>'Score Entry'!A137</f>
        <v>ST1</v>
      </c>
      <c r="B137" s="19" t="str">
        <f>IF((LEN('Score Entry'!B137)=0),"",'Score Entry'!B137)</f>
        <v/>
      </c>
      <c r="C137" s="19" t="str">
        <f>IF((LEN('Score Entry'!C137)=0),"",'Score Entry'!C137)</f>
        <v/>
      </c>
      <c r="D137" s="19" t="str">
        <f>IF((LEN('Score Entry'!D137)=0),"",'Score Entry'!D137)</f>
        <v/>
      </c>
      <c r="E137" s="19" t="str">
        <f>IF((LEN('Score Entry'!E137)=0),"",'Score Entry'!E137)</f>
        <v/>
      </c>
      <c r="F137" s="19" t="str">
        <f>IF((LEN('Score Entry'!F137)=0),"",'Score Entry'!F137)</f>
        <v/>
      </c>
      <c r="G137" s="19" t="str">
        <f>IF((LEN('Score Entry'!G137)=0),"",'Score Entry'!G137)</f>
        <v/>
      </c>
      <c r="H137" s="19"/>
      <c r="I137" s="13"/>
    </row>
    <row r="138" spans="1:9" ht="20.25" customHeight="1">
      <c r="A138" s="17" t="str">
        <f>'Score Entry'!A138</f>
        <v>ST2</v>
      </c>
      <c r="B138" s="19" t="str">
        <f>IF((LEN('Score Entry'!B138)=0),"",'Score Entry'!B138)</f>
        <v/>
      </c>
      <c r="C138" s="19" t="str">
        <f>IF((LEN('Score Entry'!C138)=0),"",'Score Entry'!C138)</f>
        <v/>
      </c>
      <c r="D138" s="19" t="str">
        <f>IF((LEN('Score Entry'!D138)=0),"",'Score Entry'!D138)</f>
        <v/>
      </c>
      <c r="E138" s="19" t="str">
        <f>IF((LEN('Score Entry'!E138)=0),"",'Score Entry'!E138)</f>
        <v/>
      </c>
      <c r="F138" s="19" t="str">
        <f>IF((LEN('Score Entry'!F138)=0),"",'Score Entry'!F138)</f>
        <v/>
      </c>
      <c r="G138" s="19" t="str">
        <f>IF((LEN('Score Entry'!G138)=0),"",'Score Entry'!G138)</f>
        <v/>
      </c>
      <c r="H138" s="19"/>
      <c r="I138" s="13"/>
    </row>
    <row r="139" spans="1:9" ht="20.25" customHeight="1">
      <c r="A139" s="17" t="str">
        <f>'Score Entry'!A139</f>
        <v>ST3</v>
      </c>
      <c r="B139" s="19" t="str">
        <f>IF((LEN('Score Entry'!B139)=0),"",'Score Entry'!B139)</f>
        <v/>
      </c>
      <c r="C139" s="19" t="str">
        <f>IF((LEN('Score Entry'!C139)=0),"",'Score Entry'!C139)</f>
        <v/>
      </c>
      <c r="D139" s="19" t="str">
        <f>IF((LEN('Score Entry'!D139)=0),"",'Score Entry'!D139)</f>
        <v/>
      </c>
      <c r="E139" s="19" t="str">
        <f>IF((LEN('Score Entry'!E139)=0),"",'Score Entry'!E139)</f>
        <v/>
      </c>
      <c r="F139" s="19" t="str">
        <f>IF((LEN('Score Entry'!F139)=0),"",'Score Entry'!F139)</f>
        <v/>
      </c>
      <c r="G139" s="19" t="str">
        <f>IF((LEN('Score Entry'!G139)=0),"",'Score Entry'!G139)</f>
        <v/>
      </c>
      <c r="H139" s="19"/>
      <c r="I139" s="13"/>
    </row>
    <row r="140" spans="1:9" ht="20.25" customHeight="1">
      <c r="A140" s="17" t="str">
        <f>'Score Entry'!A140</f>
        <v>ST4</v>
      </c>
      <c r="B140" s="19" t="str">
        <f>IF((LEN('Score Entry'!B140)=0),"",'Score Entry'!B140)</f>
        <v/>
      </c>
      <c r="C140" s="19" t="str">
        <f>IF((LEN('Score Entry'!C140)=0),"",'Score Entry'!C140)</f>
        <v/>
      </c>
      <c r="D140" s="19" t="str">
        <f>IF((LEN('Score Entry'!D140)=0),"",'Score Entry'!D140)</f>
        <v/>
      </c>
      <c r="E140" s="19" t="str">
        <f>IF((LEN('Score Entry'!E140)=0),"",'Score Entry'!E140)</f>
        <v/>
      </c>
      <c r="F140" s="19" t="str">
        <f>IF((LEN('Score Entry'!F140)=0),"",'Score Entry'!F140)</f>
        <v/>
      </c>
      <c r="G140" s="19" t="str">
        <f>IF((LEN('Score Entry'!G140)=0),"",'Score Entry'!G140)</f>
        <v/>
      </c>
      <c r="H140" s="19"/>
      <c r="I140" s="13"/>
    </row>
    <row r="141" spans="1:9" ht="20.25" customHeight="1">
      <c r="A141" s="17" t="str">
        <f>'Score Entry'!A141</f>
        <v>ST5</v>
      </c>
      <c r="B141" s="19" t="str">
        <f>IF((LEN('Score Entry'!B141)=0),"",'Score Entry'!B141)</f>
        <v/>
      </c>
      <c r="C141" s="19" t="str">
        <f>IF((LEN('Score Entry'!C141)=0),"",'Score Entry'!C141)</f>
        <v/>
      </c>
      <c r="D141" s="19" t="str">
        <f>IF((LEN('Score Entry'!D141)=0),"",'Score Entry'!D141)</f>
        <v/>
      </c>
      <c r="E141" s="19" t="str">
        <f>IF((LEN('Score Entry'!E141)=0),"",'Score Entry'!E141)</f>
        <v/>
      </c>
      <c r="F141" s="19" t="str">
        <f>IF((LEN('Score Entry'!F141)=0),"",'Score Entry'!F141)</f>
        <v/>
      </c>
      <c r="G141" s="19" t="str">
        <f>IF((LEN('Score Entry'!G141)=0),"",'Score Entry'!G141)</f>
        <v/>
      </c>
      <c r="H141" s="19"/>
      <c r="I141" s="13"/>
    </row>
    <row r="142" spans="1:9" ht="20.25" customHeight="1">
      <c r="A142" s="17" t="str">
        <f>'Score Entry'!A142</f>
        <v>ST6</v>
      </c>
      <c r="B142" s="19" t="str">
        <f>IF((LEN('Score Entry'!B142)=0),"",'Score Entry'!B142)</f>
        <v/>
      </c>
      <c r="C142" s="19" t="str">
        <f>IF((LEN('Score Entry'!C142)=0),"",'Score Entry'!C142)</f>
        <v/>
      </c>
      <c r="D142" s="19" t="str">
        <f>IF((LEN('Score Entry'!D142)=0),"",'Score Entry'!D142)</f>
        <v/>
      </c>
      <c r="E142" s="19" t="str">
        <f>IF((LEN('Score Entry'!E142)=0),"",'Score Entry'!E142)</f>
        <v/>
      </c>
      <c r="F142" s="19" t="str">
        <f>IF((LEN('Score Entry'!F142)=0),"",'Score Entry'!F142)</f>
        <v/>
      </c>
      <c r="G142" s="19" t="str">
        <f>IF((LEN('Score Entry'!G142)=0),"",'Score Entry'!G142)</f>
        <v/>
      </c>
      <c r="H142" s="19"/>
      <c r="I142" s="13"/>
    </row>
    <row r="143" spans="1:9" ht="20.25" customHeight="1">
      <c r="A143" s="17" t="str">
        <f>'Score Entry'!A143</f>
        <v>ST7</v>
      </c>
      <c r="B143" s="19" t="str">
        <f>IF((LEN('Score Entry'!B143)=0),"",'Score Entry'!B143)</f>
        <v/>
      </c>
      <c r="C143" s="19" t="str">
        <f>IF((LEN('Score Entry'!C143)=0),"",'Score Entry'!C143)</f>
        <v/>
      </c>
      <c r="D143" s="19" t="str">
        <f>IF((LEN('Score Entry'!D143)=0),"",'Score Entry'!D143)</f>
        <v/>
      </c>
      <c r="E143" s="19" t="str">
        <f>IF((LEN('Score Entry'!E143)=0),"",'Score Entry'!E143)</f>
        <v/>
      </c>
      <c r="F143" s="19" t="str">
        <f>IF((LEN('Score Entry'!F143)=0),"",'Score Entry'!F143)</f>
        <v/>
      </c>
      <c r="G143" s="19" t="str">
        <f>IF((LEN('Score Entry'!G143)=0),"",'Score Entry'!G143)</f>
        <v/>
      </c>
      <c r="H143" s="19"/>
      <c r="I143" s="13"/>
    </row>
    <row r="144" spans="1:9" ht="20.25" customHeight="1">
      <c r="A144" s="17" t="str">
        <f>'Score Entry'!A144</f>
        <v>ST8</v>
      </c>
      <c r="B144" s="19" t="str">
        <f>IF((LEN('Score Entry'!B144)=0),"",'Score Entry'!B144)</f>
        <v/>
      </c>
      <c r="C144" s="19" t="str">
        <f>IF((LEN('Score Entry'!C144)=0),"",'Score Entry'!C144)</f>
        <v/>
      </c>
      <c r="D144" s="19" t="str">
        <f>IF((LEN('Score Entry'!D144)=0),"",'Score Entry'!D144)</f>
        <v/>
      </c>
      <c r="E144" s="19" t="str">
        <f>IF((LEN('Score Entry'!E144)=0),"",'Score Entry'!E144)</f>
        <v/>
      </c>
      <c r="F144" s="19" t="str">
        <f>IF((LEN('Score Entry'!F144)=0),"",'Score Entry'!F144)</f>
        <v/>
      </c>
      <c r="G144" s="19" t="str">
        <f>IF((LEN('Score Entry'!G144)=0),"",'Score Entry'!G144)</f>
        <v/>
      </c>
      <c r="H144" s="19"/>
      <c r="I144" s="13"/>
    </row>
    <row r="145" spans="1:9" ht="20.25" customHeight="1">
      <c r="A145" s="17" t="str">
        <f>'Score Entry'!A145</f>
        <v>ST9</v>
      </c>
      <c r="B145" s="19" t="str">
        <f>IF((LEN('Score Entry'!B145)=0),"",'Score Entry'!B145)</f>
        <v/>
      </c>
      <c r="C145" s="19" t="str">
        <f>IF((LEN('Score Entry'!C145)=0),"",'Score Entry'!C145)</f>
        <v/>
      </c>
      <c r="D145" s="19" t="str">
        <f>IF((LEN('Score Entry'!D145)=0),"",'Score Entry'!D145)</f>
        <v/>
      </c>
      <c r="E145" s="19" t="str">
        <f>IF((LEN('Score Entry'!E145)=0),"",'Score Entry'!E145)</f>
        <v/>
      </c>
      <c r="F145" s="19" t="str">
        <f>IF((LEN('Score Entry'!F145)=0),"",'Score Entry'!F145)</f>
        <v/>
      </c>
      <c r="G145" s="19" t="str">
        <f>IF((LEN('Score Entry'!G145)=0),"",'Score Entry'!G145)</f>
        <v/>
      </c>
      <c r="H145" s="19"/>
      <c r="I145" s="13"/>
    </row>
    <row r="146" spans="1:9" ht="20.25" customHeight="1">
      <c r="A146" s="17" t="str">
        <f>'Score Entry'!A146</f>
        <v>ST10</v>
      </c>
      <c r="B146" s="19" t="str">
        <f>IF((LEN('Score Entry'!B146)=0),"",'Score Entry'!B146)</f>
        <v/>
      </c>
      <c r="C146" s="19" t="str">
        <f>IF((LEN('Score Entry'!C146)=0),"",'Score Entry'!C146)</f>
        <v/>
      </c>
      <c r="D146" s="19" t="str">
        <f>IF((LEN('Score Entry'!D146)=0),"",'Score Entry'!D146)</f>
        <v/>
      </c>
      <c r="E146" s="19" t="str">
        <f>IF((LEN('Score Entry'!E146)=0),"",'Score Entry'!E146)</f>
        <v/>
      </c>
      <c r="F146" s="19" t="str">
        <f>IF((LEN('Score Entry'!F146)=0),"",'Score Entry'!F146)</f>
        <v/>
      </c>
      <c r="G146" s="19" t="str">
        <f>IF((LEN('Score Entry'!G146)=0),"",'Score Entry'!G146)</f>
        <v/>
      </c>
      <c r="H146" s="19"/>
      <c r="I146" s="13"/>
    </row>
    <row r="147" spans="1:9" ht="20.25" customHeight="1">
      <c r="A147" s="17" t="str">
        <f>'Score Entry'!A147</f>
        <v>ST11</v>
      </c>
      <c r="B147" s="19" t="str">
        <f>IF((LEN('Score Entry'!B147)=0),"",'Score Entry'!B147)</f>
        <v/>
      </c>
      <c r="C147" s="19" t="str">
        <f>IF((LEN('Score Entry'!C147)=0),"",'Score Entry'!C147)</f>
        <v/>
      </c>
      <c r="D147" s="19" t="str">
        <f>IF((LEN('Score Entry'!D147)=0),"",'Score Entry'!D147)</f>
        <v/>
      </c>
      <c r="E147" s="19" t="str">
        <f>IF((LEN('Score Entry'!E147)=0),"",'Score Entry'!E147)</f>
        <v/>
      </c>
      <c r="F147" s="19" t="str">
        <f>IF((LEN('Score Entry'!F147)=0),"",'Score Entry'!F147)</f>
        <v/>
      </c>
      <c r="G147" s="19" t="str">
        <f>IF((LEN('Score Entry'!G147)=0),"",'Score Entry'!G147)</f>
        <v/>
      </c>
      <c r="H147" s="19"/>
      <c r="I147" s="13"/>
    </row>
    <row r="148" spans="1:9" ht="20.25" customHeight="1">
      <c r="A148" s="17" t="str">
        <f>'Score Entry'!A148</f>
        <v>ST12</v>
      </c>
      <c r="B148" s="19" t="str">
        <f>IF((LEN('Score Entry'!B148)=0),"",'Score Entry'!B148)</f>
        <v/>
      </c>
      <c r="C148" s="19" t="str">
        <f>IF((LEN('Score Entry'!C148)=0),"",'Score Entry'!C148)</f>
        <v/>
      </c>
      <c r="D148" s="19" t="str">
        <f>IF((LEN('Score Entry'!D148)=0),"",'Score Entry'!D148)</f>
        <v/>
      </c>
      <c r="E148" s="19" t="str">
        <f>IF((LEN('Score Entry'!E148)=0),"",'Score Entry'!E148)</f>
        <v/>
      </c>
      <c r="F148" s="19" t="str">
        <f>IF((LEN('Score Entry'!F148)=0),"",'Score Entry'!F148)</f>
        <v/>
      </c>
      <c r="G148" s="19" t="str">
        <f>IF((LEN('Score Entry'!G148)=0),"",'Score Entry'!G148)</f>
        <v/>
      </c>
      <c r="H148" s="19"/>
      <c r="I148" s="13"/>
    </row>
    <row r="149" spans="1:9">
      <c r="A149" s="22"/>
      <c r="B149" s="28"/>
      <c r="C149" s="28"/>
      <c r="D149" s="28"/>
      <c r="E149" s="28"/>
      <c r="F149" s="28"/>
      <c r="G149" s="28"/>
      <c r="H149" s="28"/>
      <c r="I149" s="22"/>
    </row>
    <row r="150" spans="1:9">
      <c r="A150" s="22"/>
      <c r="B150" s="22"/>
      <c r="C150" s="22"/>
      <c r="D150" s="22"/>
      <c r="E150" s="22"/>
      <c r="F150" s="22"/>
      <c r="G150" s="22"/>
      <c r="H150" s="22"/>
      <c r="I150" s="22"/>
    </row>
    <row r="151" spans="1:9" ht="20.25" customHeight="1">
      <c r="A151" s="75" t="str">
        <f>'Score Entry'!A151</f>
        <v>Bronze Consolation Round</v>
      </c>
      <c r="B151" s="51"/>
      <c r="C151" s="51"/>
      <c r="D151" s="51"/>
      <c r="E151" s="51"/>
      <c r="F151" s="51"/>
      <c r="G151" s="51"/>
      <c r="H151" s="51"/>
      <c r="I151" s="22"/>
    </row>
    <row r="152" spans="1:9" ht="20.25" customHeight="1">
      <c r="A152" s="47" t="str">
        <f>'Score Entry'!A152</f>
        <v>Race</v>
      </c>
      <c r="B152" s="22"/>
      <c r="C152" s="22"/>
      <c r="D152" s="22"/>
      <c r="E152" s="22"/>
      <c r="F152" s="22"/>
      <c r="G152" s="22"/>
      <c r="H152" s="22"/>
      <c r="I152" s="22"/>
    </row>
    <row r="153" spans="1:9" ht="20.25" customHeight="1">
      <c r="A153" s="22"/>
      <c r="B153" s="10">
        <f>IF((LEN('Score Entry'!B153)=0),"",'Score Entry'!B153)</f>
        <v>1</v>
      </c>
      <c r="C153" s="10">
        <f>IF((LEN('Score Entry'!C153)=0),"",'Score Entry'!C153)</f>
        <v>2</v>
      </c>
      <c r="D153" s="10">
        <f>IF((LEN('Score Entry'!D153)=0),"",'Score Entry'!D153)</f>
        <v>3</v>
      </c>
      <c r="E153" s="10">
        <f>IF((LEN('Score Entry'!E153)=0),"",'Score Entry'!E153)</f>
        <v>4</v>
      </c>
      <c r="F153" s="10">
        <f>IF((LEN('Score Entry'!F153)=0),"",'Score Entry'!F153)</f>
        <v>5</v>
      </c>
      <c r="G153" s="10">
        <f>IF((LEN('Score Entry'!G153)=0),"",'Score Entry'!G153)</f>
        <v>6</v>
      </c>
      <c r="H153" s="10" t="s">
        <v>194</v>
      </c>
      <c r="I153" s="22"/>
    </row>
    <row r="154" spans="1:9" ht="20.25" customHeight="1">
      <c r="A154" s="17" t="str">
        <f>'Score Entry'!A154</f>
        <v>B1</v>
      </c>
      <c r="B154" s="19">
        <f>IF((LEN('Score Entry'!B154)=0),"",'Score Entry'!B154)</f>
        <v>16</v>
      </c>
      <c r="C154" s="19">
        <f>IF((LEN('Score Entry'!C154)=0),"",'Score Entry'!C154)</f>
        <v>14</v>
      </c>
      <c r="D154" s="19">
        <f>IF((LEN('Score Entry'!D154)=0),"",'Score Entry'!D154)</f>
        <v>13</v>
      </c>
      <c r="E154" s="19">
        <f>IF((LEN('Score Entry'!E154)=0),"",'Score Entry'!E154)</f>
        <v>15</v>
      </c>
      <c r="F154" s="19">
        <f>IF((LEN('Score Entry'!F154)=0),"",'Score Entry'!F154)</f>
        <v>17</v>
      </c>
      <c r="G154" s="19">
        <f>IF((LEN('Score Entry'!G154)=0),"",'Score Entry'!G154)</f>
        <v>18</v>
      </c>
      <c r="H154" s="19"/>
      <c r="I154" s="13"/>
    </row>
    <row r="155" spans="1:9" ht="20.25" customHeight="1">
      <c r="A155" s="17" t="str">
        <f>'Score Entry'!A155</f>
        <v>B2</v>
      </c>
      <c r="B155" s="19">
        <f>IF((LEN('Score Entry'!B155)=0),"",'Score Entry'!B155)</f>
        <v>17</v>
      </c>
      <c r="C155" s="19">
        <f>IF((LEN('Score Entry'!C155)=0),"",'Score Entry'!C155)</f>
        <v>13</v>
      </c>
      <c r="D155" s="19">
        <f>IF((LEN('Score Entry'!D155)=0),"",'Score Entry'!D155)</f>
        <v>14</v>
      </c>
      <c r="E155" s="19">
        <f>IF((LEN('Score Entry'!E155)=0),"",'Score Entry'!E155)</f>
        <v>15</v>
      </c>
      <c r="F155" s="19">
        <f>IF((LEN('Score Entry'!F155)=0),"",'Score Entry'!F155)</f>
        <v>18</v>
      </c>
      <c r="G155" s="19">
        <f>IF((LEN('Score Entry'!G155)=0),"",'Score Entry'!G155)</f>
        <v>16</v>
      </c>
      <c r="H155" s="19"/>
      <c r="I155" s="13"/>
    </row>
    <row r="156" spans="1:9" ht="20.25" customHeight="1">
      <c r="A156" s="17" t="str">
        <f>'Score Entry'!A156</f>
        <v>B3</v>
      </c>
      <c r="B156" s="19">
        <f>IF((LEN('Score Entry'!B156)=0),"",'Score Entry'!B156)</f>
        <v>15</v>
      </c>
      <c r="C156" s="19">
        <f>IF((LEN('Score Entry'!C156)=0),"",'Score Entry'!C156)</f>
        <v>18</v>
      </c>
      <c r="D156" s="19">
        <f>IF((LEN('Score Entry'!D156)=0),"",'Score Entry'!D156)</f>
        <v>16</v>
      </c>
      <c r="E156" s="19">
        <f>IF((LEN('Score Entry'!E156)=0),"",'Score Entry'!E156)</f>
        <v>17</v>
      </c>
      <c r="F156" s="19">
        <f>IF((LEN('Score Entry'!F156)=0),"",'Score Entry'!F156)</f>
        <v>14</v>
      </c>
      <c r="G156" s="19">
        <f>IF((LEN('Score Entry'!G156)=0),"",'Score Entry'!G156)</f>
        <v>13</v>
      </c>
      <c r="H156" s="19"/>
      <c r="I156" s="13"/>
    </row>
    <row r="157" spans="1:9" ht="20.25" customHeight="1">
      <c r="A157" s="17" t="str">
        <f>'Score Entry'!A157</f>
        <v>B4</v>
      </c>
      <c r="B157" s="19">
        <f>IF((LEN('Score Entry'!B157)=0),"",'Score Entry'!B157)</f>
        <v>18</v>
      </c>
      <c r="C157" s="19">
        <f>IF((LEN('Score Entry'!C157)=0),"",'Score Entry'!C157)</f>
        <v>16</v>
      </c>
      <c r="D157" s="19">
        <f>IF((LEN('Score Entry'!D157)=0),"",'Score Entry'!D157)</f>
        <v>15</v>
      </c>
      <c r="E157" s="19">
        <f>IF((LEN('Score Entry'!E157)=0),"",'Score Entry'!E157)</f>
        <v>17</v>
      </c>
      <c r="F157" s="19">
        <f>IF((LEN('Score Entry'!F157)=0),"",'Score Entry'!F157)</f>
        <v>13</v>
      </c>
      <c r="G157" s="19">
        <f>IF((LEN('Score Entry'!G157)=0),"",'Score Entry'!G157)</f>
        <v>14</v>
      </c>
      <c r="H157" s="19"/>
      <c r="I157" s="13"/>
    </row>
    <row r="158" spans="1:9" ht="20.25" customHeight="1">
      <c r="A158" s="17" t="str">
        <f>'Score Entry'!A158</f>
        <v>B5</v>
      </c>
      <c r="B158" s="19">
        <f>IF((LEN('Score Entry'!B158)=0),"",'Score Entry'!B158)</f>
        <v>17</v>
      </c>
      <c r="C158" s="19">
        <f>IF((LEN('Score Entry'!C158)=0),"",'Score Entry'!C158)</f>
        <v>14</v>
      </c>
      <c r="D158" s="19">
        <f>IF((LEN('Score Entry'!D158)=0),"",'Score Entry'!D158)</f>
        <v>15</v>
      </c>
      <c r="E158" s="19">
        <f>IF((LEN('Score Entry'!E158)=0),"",'Score Entry'!E158)</f>
        <v>13</v>
      </c>
      <c r="F158" s="19">
        <f>IF((LEN('Score Entry'!F158)=0),"",'Score Entry'!F158)</f>
        <v>16</v>
      </c>
      <c r="G158" s="19">
        <f>IF((LEN('Score Entry'!G158)=0),"",'Score Entry'!G158)</f>
        <v>18</v>
      </c>
      <c r="H158" s="19"/>
      <c r="I158" s="13"/>
    </row>
    <row r="159" spans="1:9" ht="20.25" customHeight="1">
      <c r="A159" s="17" t="str">
        <f>'Score Entry'!A159</f>
        <v>B6</v>
      </c>
      <c r="B159" s="19">
        <f>IF((LEN('Score Entry'!B159)=0),"",'Score Entry'!B159)</f>
        <v>14</v>
      </c>
      <c r="C159" s="19">
        <f>IF((LEN('Score Entry'!C159)=0),"",'Score Entry'!C159)</f>
        <v>15</v>
      </c>
      <c r="D159" s="19">
        <f>IF((LEN('Score Entry'!D159)=0),"",'Score Entry'!D159)</f>
        <v>17</v>
      </c>
      <c r="E159" s="19">
        <f>IF((LEN('Score Entry'!E159)=0),"",'Score Entry'!E159)</f>
        <v>18</v>
      </c>
      <c r="F159" s="19">
        <f>IF((LEN('Score Entry'!F159)=0),"",'Score Entry'!F159)</f>
        <v>16</v>
      </c>
      <c r="G159" s="19">
        <f>IF((LEN('Score Entry'!G159)=0),"",'Score Entry'!G159)</f>
        <v>13</v>
      </c>
      <c r="H159" s="19"/>
      <c r="I159" s="13"/>
    </row>
    <row r="160" spans="1:9">
      <c r="A160" s="22"/>
      <c r="B160" s="28"/>
      <c r="C160" s="28"/>
      <c r="D160" s="28"/>
      <c r="E160" s="28"/>
      <c r="F160" s="28"/>
      <c r="G160" s="28"/>
      <c r="H160" s="28"/>
      <c r="I160" s="22"/>
    </row>
    <row r="161" spans="1:9">
      <c r="A161" s="22"/>
      <c r="B161" s="22"/>
      <c r="C161" s="22"/>
      <c r="D161" s="22"/>
      <c r="E161" s="22"/>
      <c r="F161" s="22"/>
      <c r="G161" s="22"/>
      <c r="H161" s="22"/>
      <c r="I161" s="22"/>
    </row>
    <row r="162" spans="1:9" ht="20.25" customHeight="1">
      <c r="A162" s="75" t="str">
        <f>'Score Entry'!A162</f>
        <v>Bronze Consolation Round Tie Breakers</v>
      </c>
      <c r="B162" s="51"/>
      <c r="C162" s="51"/>
      <c r="D162" s="51"/>
      <c r="E162" s="51"/>
      <c r="F162" s="51"/>
      <c r="G162" s="51"/>
      <c r="H162" s="51"/>
      <c r="I162" s="22"/>
    </row>
    <row r="163" spans="1:9" ht="20.25" customHeight="1">
      <c r="A163" s="47" t="str">
        <f>'Score Entry'!A163</f>
        <v>Race</v>
      </c>
      <c r="B163" s="22"/>
      <c r="C163" s="22"/>
      <c r="D163" s="22"/>
      <c r="E163" s="22"/>
      <c r="F163" s="22"/>
      <c r="G163" s="22"/>
      <c r="H163" s="22"/>
      <c r="I163" s="22"/>
    </row>
    <row r="164" spans="1:9" ht="20.25" customHeight="1">
      <c r="A164" s="22"/>
      <c r="B164" s="10">
        <f>IF((LEN('Score Entry'!B164)=0),"",'Score Entry'!B164)</f>
        <v>1</v>
      </c>
      <c r="C164" s="10">
        <f>IF((LEN('Score Entry'!C164)=0),"",'Score Entry'!C164)</f>
        <v>2</v>
      </c>
      <c r="D164" s="10">
        <f>IF((LEN('Score Entry'!D164)=0),"",'Score Entry'!D164)</f>
        <v>3</v>
      </c>
      <c r="E164" s="10">
        <f>IF((LEN('Score Entry'!E164)=0),"",'Score Entry'!E164)</f>
        <v>4</v>
      </c>
      <c r="F164" s="10">
        <f>IF((LEN('Score Entry'!F164)=0),"",'Score Entry'!F164)</f>
        <v>5</v>
      </c>
      <c r="G164" s="10">
        <f>IF((LEN('Score Entry'!G164)=0),"",'Score Entry'!G164)</f>
        <v>6</v>
      </c>
      <c r="H164" s="10" t="s">
        <v>194</v>
      </c>
      <c r="I164" s="22"/>
    </row>
    <row r="165" spans="1:9" ht="20.25" customHeight="1">
      <c r="A165" s="17" t="str">
        <f>'Score Entry'!A165</f>
        <v>BT1</v>
      </c>
      <c r="B165" s="19" t="str">
        <f>IF((LEN('Score Entry'!B165)=0),"",'Score Entry'!B165)</f>
        <v/>
      </c>
      <c r="C165" s="19" t="str">
        <f>IF((LEN('Score Entry'!C165)=0),"",'Score Entry'!C165)</f>
        <v/>
      </c>
      <c r="D165" s="19" t="str">
        <f>IF((LEN('Score Entry'!D165)=0),"",'Score Entry'!D165)</f>
        <v/>
      </c>
      <c r="E165" s="19" t="str">
        <f>IF((LEN('Score Entry'!E165)=0),"",'Score Entry'!E165)</f>
        <v/>
      </c>
      <c r="F165" s="19" t="str">
        <f>IF((LEN('Score Entry'!F165)=0),"",'Score Entry'!F165)</f>
        <v/>
      </c>
      <c r="G165" s="19" t="str">
        <f>IF((LEN('Score Entry'!G165)=0),"",'Score Entry'!G165)</f>
        <v/>
      </c>
      <c r="H165" s="19"/>
      <c r="I165" s="13"/>
    </row>
    <row r="166" spans="1:9" ht="20.25" customHeight="1">
      <c r="A166" s="17" t="str">
        <f>'Score Entry'!A166</f>
        <v>BT2</v>
      </c>
      <c r="B166" s="19" t="str">
        <f>IF((LEN('Score Entry'!B166)=0),"",'Score Entry'!B166)</f>
        <v/>
      </c>
      <c r="C166" s="19" t="str">
        <f>IF((LEN('Score Entry'!C166)=0),"",'Score Entry'!C166)</f>
        <v/>
      </c>
      <c r="D166" s="19" t="str">
        <f>IF((LEN('Score Entry'!D166)=0),"",'Score Entry'!D166)</f>
        <v/>
      </c>
      <c r="E166" s="19" t="str">
        <f>IF((LEN('Score Entry'!E166)=0),"",'Score Entry'!E166)</f>
        <v/>
      </c>
      <c r="F166" s="19" t="str">
        <f>IF((LEN('Score Entry'!F166)=0),"",'Score Entry'!F166)</f>
        <v/>
      </c>
      <c r="G166" s="19" t="str">
        <f>IF((LEN('Score Entry'!G166)=0),"",'Score Entry'!G166)</f>
        <v/>
      </c>
      <c r="H166" s="19"/>
      <c r="I166" s="13"/>
    </row>
    <row r="167" spans="1:9" ht="20.25" customHeight="1">
      <c r="A167" s="17" t="str">
        <f>'Score Entry'!A167</f>
        <v>BT3</v>
      </c>
      <c r="B167" s="19" t="str">
        <f>IF((LEN('Score Entry'!B167)=0),"",'Score Entry'!B167)</f>
        <v/>
      </c>
      <c r="C167" s="19" t="str">
        <f>IF((LEN('Score Entry'!C167)=0),"",'Score Entry'!C167)</f>
        <v/>
      </c>
      <c r="D167" s="19" t="str">
        <f>IF((LEN('Score Entry'!D167)=0),"",'Score Entry'!D167)</f>
        <v/>
      </c>
      <c r="E167" s="19" t="str">
        <f>IF((LEN('Score Entry'!E167)=0),"",'Score Entry'!E167)</f>
        <v/>
      </c>
      <c r="F167" s="19" t="str">
        <f>IF((LEN('Score Entry'!F167)=0),"",'Score Entry'!F167)</f>
        <v/>
      </c>
      <c r="G167" s="19" t="str">
        <f>IF((LEN('Score Entry'!G167)=0),"",'Score Entry'!G167)</f>
        <v/>
      </c>
      <c r="H167" s="19"/>
      <c r="I167" s="13"/>
    </row>
    <row r="168" spans="1:9" ht="20.25" customHeight="1">
      <c r="A168" s="17" t="str">
        <f>'Score Entry'!A168</f>
        <v>BT4</v>
      </c>
      <c r="B168" s="19" t="str">
        <f>IF((LEN('Score Entry'!B168)=0),"",'Score Entry'!B168)</f>
        <v/>
      </c>
      <c r="C168" s="19" t="str">
        <f>IF((LEN('Score Entry'!C168)=0),"",'Score Entry'!C168)</f>
        <v/>
      </c>
      <c r="D168" s="19" t="str">
        <f>IF((LEN('Score Entry'!D168)=0),"",'Score Entry'!D168)</f>
        <v/>
      </c>
      <c r="E168" s="19" t="str">
        <f>IF((LEN('Score Entry'!E168)=0),"",'Score Entry'!E168)</f>
        <v/>
      </c>
      <c r="F168" s="19" t="str">
        <f>IF((LEN('Score Entry'!F168)=0),"",'Score Entry'!F168)</f>
        <v/>
      </c>
      <c r="G168" s="19" t="str">
        <f>IF((LEN('Score Entry'!G168)=0),"",'Score Entry'!G168)</f>
        <v/>
      </c>
      <c r="H168" s="19"/>
      <c r="I168" s="13"/>
    </row>
    <row r="169" spans="1:9" ht="20.25" customHeight="1">
      <c r="A169" s="17" t="str">
        <f>'Score Entry'!A169</f>
        <v>BT5</v>
      </c>
      <c r="B169" s="19" t="str">
        <f>IF((LEN('Score Entry'!B169)=0),"",'Score Entry'!B169)</f>
        <v/>
      </c>
      <c r="C169" s="19" t="str">
        <f>IF((LEN('Score Entry'!C169)=0),"",'Score Entry'!C169)</f>
        <v/>
      </c>
      <c r="D169" s="19" t="str">
        <f>IF((LEN('Score Entry'!D169)=0),"",'Score Entry'!D169)</f>
        <v/>
      </c>
      <c r="E169" s="19" t="str">
        <f>IF((LEN('Score Entry'!E169)=0),"",'Score Entry'!E169)</f>
        <v/>
      </c>
      <c r="F169" s="19" t="str">
        <f>IF((LEN('Score Entry'!F169)=0),"",'Score Entry'!F169)</f>
        <v/>
      </c>
      <c r="G169" s="19" t="str">
        <f>IF((LEN('Score Entry'!G169)=0),"",'Score Entry'!G169)</f>
        <v/>
      </c>
      <c r="H169" s="19"/>
      <c r="I169" s="13"/>
    </row>
    <row r="170" spans="1:9" ht="20.25" customHeight="1">
      <c r="A170" s="17" t="str">
        <f>'Score Entry'!A170</f>
        <v>BT6</v>
      </c>
      <c r="B170" s="19" t="str">
        <f>IF((LEN('Score Entry'!B170)=0),"",'Score Entry'!B170)</f>
        <v/>
      </c>
      <c r="C170" s="19" t="str">
        <f>IF((LEN('Score Entry'!C170)=0),"",'Score Entry'!C170)</f>
        <v/>
      </c>
      <c r="D170" s="19" t="str">
        <f>IF((LEN('Score Entry'!D170)=0),"",'Score Entry'!D170)</f>
        <v/>
      </c>
      <c r="E170" s="19" t="str">
        <f>IF((LEN('Score Entry'!E170)=0),"",'Score Entry'!E170)</f>
        <v/>
      </c>
      <c r="F170" s="19" t="str">
        <f>IF((LEN('Score Entry'!F170)=0),"",'Score Entry'!F170)</f>
        <v/>
      </c>
      <c r="G170" s="19" t="str">
        <f>IF((LEN('Score Entry'!G170)=0),"",'Score Entry'!G170)</f>
        <v/>
      </c>
      <c r="H170" s="19"/>
      <c r="I170" s="13"/>
    </row>
    <row r="171" spans="1:9" ht="20.25" customHeight="1">
      <c r="A171" s="17" t="str">
        <f>'Score Entry'!A171</f>
        <v>BT7</v>
      </c>
      <c r="B171" s="19" t="str">
        <f>IF((LEN('Score Entry'!B171)=0),"",'Score Entry'!B171)</f>
        <v/>
      </c>
      <c r="C171" s="19" t="str">
        <f>IF((LEN('Score Entry'!C171)=0),"",'Score Entry'!C171)</f>
        <v/>
      </c>
      <c r="D171" s="19" t="str">
        <f>IF((LEN('Score Entry'!D171)=0),"",'Score Entry'!D171)</f>
        <v/>
      </c>
      <c r="E171" s="19" t="str">
        <f>IF((LEN('Score Entry'!E171)=0),"",'Score Entry'!E171)</f>
        <v/>
      </c>
      <c r="F171" s="19" t="str">
        <f>IF((LEN('Score Entry'!F171)=0),"",'Score Entry'!F171)</f>
        <v/>
      </c>
      <c r="G171" s="19" t="str">
        <f>IF((LEN('Score Entry'!G171)=0),"",'Score Entry'!G171)</f>
        <v/>
      </c>
      <c r="H171" s="19"/>
      <c r="I171" s="13"/>
    </row>
    <row r="172" spans="1:9" ht="20.25" customHeight="1">
      <c r="A172" s="17" t="str">
        <f>'Score Entry'!A172</f>
        <v>BT8</v>
      </c>
      <c r="B172" s="19" t="str">
        <f>IF((LEN('Score Entry'!B172)=0),"",'Score Entry'!B172)</f>
        <v/>
      </c>
      <c r="C172" s="19" t="str">
        <f>IF((LEN('Score Entry'!C172)=0),"",'Score Entry'!C172)</f>
        <v/>
      </c>
      <c r="D172" s="19" t="str">
        <f>IF((LEN('Score Entry'!D172)=0),"",'Score Entry'!D172)</f>
        <v/>
      </c>
      <c r="E172" s="19" t="str">
        <f>IF((LEN('Score Entry'!E172)=0),"",'Score Entry'!E172)</f>
        <v/>
      </c>
      <c r="F172" s="19" t="str">
        <f>IF((LEN('Score Entry'!F172)=0),"",'Score Entry'!F172)</f>
        <v/>
      </c>
      <c r="G172" s="19" t="str">
        <f>IF((LEN('Score Entry'!G172)=0),"",'Score Entry'!G172)</f>
        <v/>
      </c>
      <c r="H172" s="19"/>
      <c r="I172" s="13"/>
    </row>
    <row r="173" spans="1:9" ht="20.25" customHeight="1">
      <c r="A173" s="17" t="str">
        <f>'Score Entry'!A173</f>
        <v>BT9</v>
      </c>
      <c r="B173" s="19" t="str">
        <f>IF((LEN('Score Entry'!B173)=0),"",'Score Entry'!B173)</f>
        <v/>
      </c>
      <c r="C173" s="19" t="str">
        <f>IF((LEN('Score Entry'!C173)=0),"",'Score Entry'!C173)</f>
        <v/>
      </c>
      <c r="D173" s="19" t="str">
        <f>IF((LEN('Score Entry'!D173)=0),"",'Score Entry'!D173)</f>
        <v/>
      </c>
      <c r="E173" s="19" t="str">
        <f>IF((LEN('Score Entry'!E173)=0),"",'Score Entry'!E173)</f>
        <v/>
      </c>
      <c r="F173" s="19" t="str">
        <f>IF((LEN('Score Entry'!F173)=0),"",'Score Entry'!F173)</f>
        <v/>
      </c>
      <c r="G173" s="19" t="str">
        <f>IF((LEN('Score Entry'!G173)=0),"",'Score Entry'!G173)</f>
        <v/>
      </c>
      <c r="H173" s="19"/>
      <c r="I173" s="13"/>
    </row>
    <row r="174" spans="1:9" ht="20.25" customHeight="1">
      <c r="A174" s="17" t="str">
        <f>'Score Entry'!A174</f>
        <v>BT10</v>
      </c>
      <c r="B174" s="19" t="str">
        <f>IF((LEN('Score Entry'!B174)=0),"",'Score Entry'!B174)</f>
        <v/>
      </c>
      <c r="C174" s="19" t="str">
        <f>IF((LEN('Score Entry'!C174)=0),"",'Score Entry'!C174)</f>
        <v/>
      </c>
      <c r="D174" s="19" t="str">
        <f>IF((LEN('Score Entry'!D174)=0),"",'Score Entry'!D174)</f>
        <v/>
      </c>
      <c r="E174" s="19" t="str">
        <f>IF((LEN('Score Entry'!E174)=0),"",'Score Entry'!E174)</f>
        <v/>
      </c>
      <c r="F174" s="19" t="str">
        <f>IF((LEN('Score Entry'!F174)=0),"",'Score Entry'!F174)</f>
        <v/>
      </c>
      <c r="G174" s="19" t="str">
        <f>IF((LEN('Score Entry'!G174)=0),"",'Score Entry'!G174)</f>
        <v/>
      </c>
      <c r="H174" s="19"/>
      <c r="I174" s="13"/>
    </row>
    <row r="175" spans="1:9" ht="20.25" customHeight="1">
      <c r="A175" s="17" t="str">
        <f>'Score Entry'!A175</f>
        <v>BT11</v>
      </c>
      <c r="B175" s="19" t="str">
        <f>IF((LEN('Score Entry'!B175)=0),"",'Score Entry'!B175)</f>
        <v/>
      </c>
      <c r="C175" s="19" t="str">
        <f>IF((LEN('Score Entry'!C175)=0),"",'Score Entry'!C175)</f>
        <v/>
      </c>
      <c r="D175" s="19" t="str">
        <f>IF((LEN('Score Entry'!D175)=0),"",'Score Entry'!D175)</f>
        <v/>
      </c>
      <c r="E175" s="19" t="str">
        <f>IF((LEN('Score Entry'!E175)=0),"",'Score Entry'!E175)</f>
        <v/>
      </c>
      <c r="F175" s="19" t="str">
        <f>IF((LEN('Score Entry'!F175)=0),"",'Score Entry'!F175)</f>
        <v/>
      </c>
      <c r="G175" s="19" t="str">
        <f>IF((LEN('Score Entry'!G175)=0),"",'Score Entry'!G175)</f>
        <v/>
      </c>
      <c r="H175" s="19"/>
      <c r="I175" s="13"/>
    </row>
    <row r="176" spans="1:9" ht="20.25" customHeight="1">
      <c r="A176" s="17" t="str">
        <f>'Score Entry'!A176</f>
        <v>BT12</v>
      </c>
      <c r="B176" s="19" t="str">
        <f>IF((LEN('Score Entry'!B176)=0),"",'Score Entry'!B176)</f>
        <v/>
      </c>
      <c r="C176" s="19" t="str">
        <f>IF((LEN('Score Entry'!C176)=0),"",'Score Entry'!C176)</f>
        <v/>
      </c>
      <c r="D176" s="19" t="str">
        <f>IF((LEN('Score Entry'!D176)=0),"",'Score Entry'!D176)</f>
        <v/>
      </c>
      <c r="E176" s="19" t="str">
        <f>IF((LEN('Score Entry'!E176)=0),"",'Score Entry'!E176)</f>
        <v/>
      </c>
      <c r="F176" s="19" t="str">
        <f>IF((LEN('Score Entry'!F176)=0),"",'Score Entry'!F176)</f>
        <v/>
      </c>
      <c r="G176" s="19" t="str">
        <f>IF((LEN('Score Entry'!G176)=0),"",'Score Entry'!G176)</f>
        <v/>
      </c>
      <c r="H176" s="19"/>
      <c r="I176" s="13"/>
    </row>
  </sheetData>
  <mergeCells count="8">
    <mergeCell ref="A134:H134"/>
    <mergeCell ref="A151:H151"/>
    <mergeCell ref="A162:H162"/>
    <mergeCell ref="A1:H1"/>
    <mergeCell ref="A72:H72"/>
    <mergeCell ref="A89:H89"/>
    <mergeCell ref="A106:H106"/>
    <mergeCell ref="A123:H12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113"/>
  <sheetViews>
    <sheetView workbookViewId="0"/>
  </sheetViews>
  <sheetFormatPr defaultColWidth="17.140625" defaultRowHeight="12.75" customHeight="1"/>
  <cols>
    <col min="1" max="1" width="25" customWidth="1"/>
    <col min="2" max="2" width="22.28515625" customWidth="1"/>
    <col min="3" max="3" width="10" customWidth="1"/>
    <col min="4" max="4" width="23.140625" customWidth="1"/>
    <col min="5" max="5" width="22.85546875" customWidth="1"/>
  </cols>
  <sheetData>
    <row r="1" spans="1:21">
      <c r="A1" s="25" t="s">
        <v>195</v>
      </c>
      <c r="B1" s="25" t="s">
        <v>196</v>
      </c>
      <c r="C1" s="25" t="s">
        <v>197</v>
      </c>
      <c r="D1" s="25" t="s">
        <v>198</v>
      </c>
      <c r="E1" s="25" t="s">
        <v>199</v>
      </c>
      <c r="F1" s="25"/>
      <c r="G1" s="25"/>
      <c r="H1" s="25"/>
      <c r="I1" s="25"/>
      <c r="J1" s="25"/>
      <c r="K1" s="25"/>
      <c r="L1" s="25"/>
      <c r="M1" s="25"/>
      <c r="N1" s="25"/>
      <c r="O1" s="25"/>
      <c r="P1" s="25"/>
      <c r="Q1" s="25"/>
      <c r="R1" s="25"/>
      <c r="S1" s="25"/>
      <c r="T1" s="25"/>
      <c r="U1" s="25"/>
    </row>
    <row r="2" spans="1:21" ht="12.75" customHeight="1">
      <c r="A2" s="29" t="s">
        <v>77</v>
      </c>
      <c r="B2" t="s">
        <v>200</v>
      </c>
      <c r="C2">
        <v>12</v>
      </c>
      <c r="D2" t="s">
        <v>201</v>
      </c>
    </row>
    <row r="3" spans="1:21" ht="12.75" customHeight="1">
      <c r="B3" t="s">
        <v>202</v>
      </c>
      <c r="C3">
        <v>12</v>
      </c>
      <c r="D3" t="s">
        <v>201</v>
      </c>
    </row>
    <row r="4" spans="1:21" ht="12.75" customHeight="1">
      <c r="B4" t="s">
        <v>203</v>
      </c>
      <c r="C4">
        <v>12</v>
      </c>
      <c r="D4" t="s">
        <v>204</v>
      </c>
    </row>
    <row r="5" spans="1:21" ht="12.75" customHeight="1">
      <c r="B5" t="s">
        <v>205</v>
      </c>
      <c r="C5">
        <v>11</v>
      </c>
      <c r="D5" t="s">
        <v>206</v>
      </c>
    </row>
    <row r="6" spans="1:21" ht="12.75" customHeight="1">
      <c r="B6" t="s">
        <v>207</v>
      </c>
      <c r="C6">
        <v>12</v>
      </c>
      <c r="E6" t="s">
        <v>201</v>
      </c>
    </row>
    <row r="7" spans="1:21" ht="12.75" customHeight="1">
      <c r="B7" t="s">
        <v>208</v>
      </c>
      <c r="C7">
        <v>12</v>
      </c>
      <c r="E7" t="s">
        <v>204</v>
      </c>
    </row>
    <row r="8" spans="1:21" ht="12.75" customHeight="1">
      <c r="B8" t="s">
        <v>209</v>
      </c>
      <c r="C8">
        <v>11</v>
      </c>
      <c r="E8" t="s">
        <v>201</v>
      </c>
    </row>
    <row r="9" spans="1:21" ht="12.75" customHeight="1">
      <c r="B9" t="s">
        <v>210</v>
      </c>
      <c r="C9">
        <v>12</v>
      </c>
      <c r="E9" t="s">
        <v>206</v>
      </c>
    </row>
    <row r="10" spans="1:21" ht="12.75" customHeight="1">
      <c r="B10" t="s">
        <v>211</v>
      </c>
      <c r="C10">
        <v>11</v>
      </c>
    </row>
    <row r="12" spans="1:21" ht="12.75" customHeight="1">
      <c r="A12" s="29" t="s">
        <v>76</v>
      </c>
      <c r="B12" t="s">
        <v>212</v>
      </c>
      <c r="C12">
        <v>12</v>
      </c>
      <c r="D12" t="s">
        <v>201</v>
      </c>
    </row>
    <row r="13" spans="1:21" ht="12.75" customHeight="1">
      <c r="B13" t="s">
        <v>213</v>
      </c>
      <c r="C13">
        <v>12</v>
      </c>
      <c r="D13" t="s">
        <v>214</v>
      </c>
    </row>
    <row r="14" spans="1:21" ht="12.75" customHeight="1">
      <c r="B14" t="s">
        <v>215</v>
      </c>
      <c r="C14">
        <v>11</v>
      </c>
      <c r="D14" t="s">
        <v>201</v>
      </c>
    </row>
    <row r="15" spans="1:21" ht="12.75" customHeight="1">
      <c r="B15" t="s">
        <v>216</v>
      </c>
      <c r="C15">
        <v>11</v>
      </c>
      <c r="E15" t="s">
        <v>217</v>
      </c>
    </row>
    <row r="16" spans="1:21" ht="12.75" customHeight="1">
      <c r="B16" t="s">
        <v>218</v>
      </c>
      <c r="C16">
        <v>11</v>
      </c>
      <c r="D16">
        <v>6</v>
      </c>
      <c r="E16" t="s">
        <v>214</v>
      </c>
    </row>
    <row r="17" spans="1:5" ht="12.75" customHeight="1">
      <c r="B17" t="s">
        <v>219</v>
      </c>
      <c r="C17">
        <v>10</v>
      </c>
      <c r="E17" t="s">
        <v>220</v>
      </c>
    </row>
    <row r="18" spans="1:5" ht="12.75" customHeight="1">
      <c r="B18" t="s">
        <v>221</v>
      </c>
      <c r="C18">
        <v>10</v>
      </c>
      <c r="E18" t="s">
        <v>222</v>
      </c>
    </row>
    <row r="19" spans="1:5" ht="12.75" customHeight="1">
      <c r="B19" t="s">
        <v>223</v>
      </c>
      <c r="C19">
        <v>10</v>
      </c>
      <c r="E19" t="s">
        <v>224</v>
      </c>
    </row>
    <row r="21" spans="1:5" ht="12.75" customHeight="1">
      <c r="A21" s="29" t="s">
        <v>74</v>
      </c>
      <c r="B21" t="s">
        <v>225</v>
      </c>
      <c r="C21">
        <v>11</v>
      </c>
      <c r="D21" t="s">
        <v>201</v>
      </c>
    </row>
    <row r="22" spans="1:5" ht="12.75" customHeight="1">
      <c r="B22" t="s">
        <v>226</v>
      </c>
      <c r="C22">
        <v>12</v>
      </c>
      <c r="D22" t="s">
        <v>201</v>
      </c>
    </row>
    <row r="23" spans="1:5" ht="12.75" customHeight="1">
      <c r="B23" t="s">
        <v>227</v>
      </c>
      <c r="C23">
        <v>11</v>
      </c>
      <c r="D23" t="s">
        <v>201</v>
      </c>
    </row>
    <row r="24" spans="1:5" ht="12.75" customHeight="1">
      <c r="B24" t="s">
        <v>228</v>
      </c>
      <c r="C24">
        <v>12</v>
      </c>
      <c r="E24" t="s">
        <v>229</v>
      </c>
    </row>
    <row r="25" spans="1:5" ht="12.75" customHeight="1">
      <c r="B25" t="s">
        <v>230</v>
      </c>
      <c r="C25">
        <v>10</v>
      </c>
      <c r="E25" t="s">
        <v>217</v>
      </c>
    </row>
    <row r="26" spans="1:5" ht="12.75" customHeight="1">
      <c r="B26" t="s">
        <v>231</v>
      </c>
      <c r="C26">
        <v>11</v>
      </c>
      <c r="D26" t="s">
        <v>201</v>
      </c>
    </row>
    <row r="27" spans="1:5" ht="12.75" customHeight="1">
      <c r="B27" t="s">
        <v>232</v>
      </c>
      <c r="C27">
        <v>10</v>
      </c>
      <c r="E27">
        <v>10</v>
      </c>
    </row>
    <row r="28" spans="1:5" ht="12.75" customHeight="1">
      <c r="B28" t="s">
        <v>233</v>
      </c>
      <c r="C28">
        <v>10</v>
      </c>
      <c r="E28" t="s">
        <v>234</v>
      </c>
    </row>
    <row r="29" spans="1:5" ht="12.75" customHeight="1">
      <c r="B29" t="s">
        <v>235</v>
      </c>
      <c r="C29">
        <v>9</v>
      </c>
      <c r="E29" t="s">
        <v>236</v>
      </c>
    </row>
    <row r="31" spans="1:5" ht="12.75" customHeight="1">
      <c r="A31" s="29" t="s">
        <v>79</v>
      </c>
      <c r="B31" t="s">
        <v>237</v>
      </c>
      <c r="C31">
        <v>9</v>
      </c>
      <c r="D31" t="s">
        <v>201</v>
      </c>
    </row>
    <row r="32" spans="1:5" ht="12.75" customHeight="1">
      <c r="B32" t="s">
        <v>238</v>
      </c>
      <c r="C32">
        <v>12</v>
      </c>
      <c r="D32" t="s">
        <v>201</v>
      </c>
    </row>
    <row r="33" spans="1:5" ht="12.75" customHeight="1">
      <c r="B33" t="s">
        <v>239</v>
      </c>
      <c r="C33">
        <v>11</v>
      </c>
      <c r="D33" t="s">
        <v>201</v>
      </c>
    </row>
    <row r="34" spans="1:5" ht="12.75" customHeight="1">
      <c r="B34" t="s">
        <v>240</v>
      </c>
      <c r="C34">
        <v>11</v>
      </c>
      <c r="E34" t="s">
        <v>201</v>
      </c>
    </row>
    <row r="35" spans="1:5" ht="12.75" customHeight="1">
      <c r="B35" t="s">
        <v>241</v>
      </c>
      <c r="C35">
        <v>12</v>
      </c>
      <c r="E35" t="s">
        <v>201</v>
      </c>
    </row>
    <row r="36" spans="1:5" ht="12.75" customHeight="1">
      <c r="B36" t="s">
        <v>242</v>
      </c>
      <c r="C36">
        <v>9</v>
      </c>
      <c r="E36" t="s">
        <v>201</v>
      </c>
    </row>
    <row r="38" spans="1:5" ht="12.75" customHeight="1">
      <c r="A38" s="29" t="s">
        <v>81</v>
      </c>
      <c r="B38" t="s">
        <v>243</v>
      </c>
      <c r="C38">
        <v>9</v>
      </c>
      <c r="D38" t="s">
        <v>201</v>
      </c>
    </row>
    <row r="39" spans="1:5" ht="12.75" customHeight="1">
      <c r="B39" t="s">
        <v>244</v>
      </c>
      <c r="C39">
        <v>12</v>
      </c>
      <c r="E39" t="s">
        <v>201</v>
      </c>
    </row>
    <row r="40" spans="1:5" ht="12.75" customHeight="1">
      <c r="B40" t="s">
        <v>245</v>
      </c>
      <c r="C40">
        <v>9</v>
      </c>
      <c r="D40" t="s">
        <v>201</v>
      </c>
    </row>
    <row r="41" spans="1:5" ht="12.75" customHeight="1">
      <c r="B41" t="s">
        <v>246</v>
      </c>
      <c r="C41">
        <v>10</v>
      </c>
      <c r="E41" t="s">
        <v>201</v>
      </c>
    </row>
    <row r="42" spans="1:5" ht="12.75" customHeight="1">
      <c r="B42" t="s">
        <v>247</v>
      </c>
      <c r="C42">
        <v>12</v>
      </c>
      <c r="D42" t="s">
        <v>201</v>
      </c>
    </row>
    <row r="43" spans="1:5" ht="12.75" customHeight="1">
      <c r="B43" t="s">
        <v>248</v>
      </c>
      <c r="C43">
        <v>11</v>
      </c>
      <c r="E43" t="s">
        <v>201</v>
      </c>
    </row>
    <row r="45" spans="1:5" ht="12.75" customHeight="1">
      <c r="A45" s="29" t="s">
        <v>72</v>
      </c>
      <c r="B45" t="s">
        <v>249</v>
      </c>
      <c r="C45">
        <v>11</v>
      </c>
      <c r="D45" t="s">
        <v>201</v>
      </c>
    </row>
    <row r="46" spans="1:5" ht="12.75" customHeight="1">
      <c r="B46" t="s">
        <v>250</v>
      </c>
      <c r="C46">
        <v>12</v>
      </c>
      <c r="E46" t="s">
        <v>201</v>
      </c>
    </row>
    <row r="47" spans="1:5" ht="12.75" customHeight="1">
      <c r="B47" t="s">
        <v>251</v>
      </c>
      <c r="C47">
        <v>11</v>
      </c>
      <c r="D47" t="s">
        <v>201</v>
      </c>
    </row>
    <row r="48" spans="1:5" ht="12.75" customHeight="1">
      <c r="B48" t="s">
        <v>252</v>
      </c>
      <c r="C48">
        <v>12</v>
      </c>
      <c r="E48" t="s">
        <v>201</v>
      </c>
    </row>
    <row r="49" spans="1:5" ht="12.75" customHeight="1">
      <c r="B49" t="s">
        <v>253</v>
      </c>
      <c r="C49">
        <v>11</v>
      </c>
      <c r="D49" t="s">
        <v>201</v>
      </c>
    </row>
    <row r="50" spans="1:5" ht="12.75" customHeight="1">
      <c r="B50" t="s">
        <v>254</v>
      </c>
      <c r="C50">
        <v>11</v>
      </c>
      <c r="E50" t="s">
        <v>201</v>
      </c>
    </row>
    <row r="51" spans="1:5" ht="12.75" customHeight="1">
      <c r="B51" t="s">
        <v>255</v>
      </c>
      <c r="C51">
        <v>11</v>
      </c>
    </row>
    <row r="52" spans="1:5" ht="12.75" customHeight="1">
      <c r="B52" t="s">
        <v>256</v>
      </c>
      <c r="C52">
        <v>11</v>
      </c>
    </row>
    <row r="53" spans="1:5" ht="12.75" customHeight="1">
      <c r="B53" t="s">
        <v>257</v>
      </c>
      <c r="C53">
        <v>11</v>
      </c>
    </row>
    <row r="55" spans="1:5" ht="12.75" customHeight="1">
      <c r="A55" s="29" t="s">
        <v>75</v>
      </c>
      <c r="B55" t="s">
        <v>258</v>
      </c>
      <c r="C55">
        <v>11</v>
      </c>
      <c r="D55" t="s">
        <v>259</v>
      </c>
    </row>
    <row r="56" spans="1:5" ht="12.75" customHeight="1">
      <c r="B56" t="s">
        <v>260</v>
      </c>
      <c r="C56">
        <v>12</v>
      </c>
      <c r="D56" t="s">
        <v>261</v>
      </c>
    </row>
    <row r="57" spans="1:5" ht="12.75" customHeight="1">
      <c r="B57" t="s">
        <v>262</v>
      </c>
      <c r="C57">
        <v>12</v>
      </c>
      <c r="D57" t="s">
        <v>263</v>
      </c>
    </row>
    <row r="58" spans="1:5" ht="12.75" customHeight="1">
      <c r="B58" t="s">
        <v>264</v>
      </c>
      <c r="C58">
        <v>11</v>
      </c>
      <c r="E58" t="s">
        <v>259</v>
      </c>
    </row>
    <row r="59" spans="1:5" ht="12.75" customHeight="1">
      <c r="B59" t="s">
        <v>265</v>
      </c>
      <c r="C59">
        <v>11</v>
      </c>
      <c r="E59" t="s">
        <v>266</v>
      </c>
    </row>
    <row r="60" spans="1:5" ht="12.75" customHeight="1">
      <c r="B60" t="s">
        <v>267</v>
      </c>
      <c r="C60">
        <v>11</v>
      </c>
      <c r="E60" t="s">
        <v>268</v>
      </c>
    </row>
    <row r="61" spans="1:5" ht="12.75" customHeight="1">
      <c r="B61" t="s">
        <v>269</v>
      </c>
      <c r="C61">
        <v>9</v>
      </c>
      <c r="D61" t="s">
        <v>270</v>
      </c>
      <c r="E61" t="s">
        <v>271</v>
      </c>
    </row>
    <row r="62" spans="1:5" ht="12.75" customHeight="1">
      <c r="B62" t="s">
        <v>272</v>
      </c>
      <c r="C62">
        <v>11</v>
      </c>
      <c r="E62" t="s">
        <v>273</v>
      </c>
    </row>
    <row r="64" spans="1:5" ht="12.75" customHeight="1">
      <c r="A64" s="29" t="s">
        <v>82</v>
      </c>
      <c r="B64" t="s">
        <v>274</v>
      </c>
      <c r="C64">
        <v>12</v>
      </c>
      <c r="D64" t="s">
        <v>275</v>
      </c>
      <c r="E64" t="s">
        <v>275</v>
      </c>
    </row>
    <row r="65" spans="1:5" ht="12.75" customHeight="1">
      <c r="B65" t="s">
        <v>276</v>
      </c>
      <c r="C65">
        <v>12</v>
      </c>
      <c r="D65" t="s">
        <v>275</v>
      </c>
      <c r="E65" t="s">
        <v>275</v>
      </c>
    </row>
    <row r="66" spans="1:5" ht="12.75" customHeight="1">
      <c r="B66" t="s">
        <v>277</v>
      </c>
      <c r="C66">
        <v>12</v>
      </c>
      <c r="D66" t="s">
        <v>275</v>
      </c>
      <c r="E66" t="s">
        <v>275</v>
      </c>
    </row>
    <row r="67" spans="1:5" ht="12.75" customHeight="1">
      <c r="B67" t="s">
        <v>278</v>
      </c>
      <c r="C67">
        <v>12</v>
      </c>
      <c r="D67" t="s">
        <v>275</v>
      </c>
      <c r="E67" t="s">
        <v>275</v>
      </c>
    </row>
    <row r="68" spans="1:5" ht="12.75" customHeight="1">
      <c r="B68" t="s">
        <v>279</v>
      </c>
      <c r="C68">
        <v>11</v>
      </c>
      <c r="D68" t="s">
        <v>275</v>
      </c>
      <c r="E68" t="s">
        <v>275</v>
      </c>
    </row>
    <row r="69" spans="1:5" ht="12.75" customHeight="1">
      <c r="B69" t="s">
        <v>280</v>
      </c>
      <c r="C69">
        <v>11</v>
      </c>
      <c r="D69" t="s">
        <v>275</v>
      </c>
      <c r="E69" t="s">
        <v>275</v>
      </c>
    </row>
    <row r="70" spans="1:5" ht="12.75" customHeight="1">
      <c r="B70" t="s">
        <v>281</v>
      </c>
      <c r="C70">
        <v>11</v>
      </c>
      <c r="D70" t="s">
        <v>275</v>
      </c>
      <c r="E70" t="s">
        <v>275</v>
      </c>
    </row>
    <row r="71" spans="1:5" ht="12.75" customHeight="1">
      <c r="B71" t="s">
        <v>282</v>
      </c>
      <c r="C71">
        <v>10</v>
      </c>
      <c r="D71" t="s">
        <v>275</v>
      </c>
      <c r="E71" t="s">
        <v>275</v>
      </c>
    </row>
    <row r="72" spans="1:5" ht="12.75" customHeight="1">
      <c r="B72" t="s">
        <v>283</v>
      </c>
      <c r="C72">
        <v>9</v>
      </c>
      <c r="D72" t="s">
        <v>275</v>
      </c>
      <c r="E72" t="s">
        <v>275</v>
      </c>
    </row>
    <row r="74" spans="1:5" ht="12.75" customHeight="1">
      <c r="A74" s="29" t="s">
        <v>78</v>
      </c>
      <c r="B74" t="s">
        <v>284</v>
      </c>
      <c r="C74">
        <v>11</v>
      </c>
      <c r="D74" t="s">
        <v>201</v>
      </c>
    </row>
    <row r="75" spans="1:5" ht="12.75" customHeight="1">
      <c r="B75" t="s">
        <v>285</v>
      </c>
      <c r="C75">
        <v>11</v>
      </c>
      <c r="D75" t="s">
        <v>201</v>
      </c>
    </row>
    <row r="76" spans="1:5" ht="12.75" customHeight="1">
      <c r="B76" t="s">
        <v>286</v>
      </c>
      <c r="C76">
        <v>12</v>
      </c>
      <c r="D76" t="s">
        <v>201</v>
      </c>
    </row>
    <row r="77" spans="1:5" ht="12.75" customHeight="1">
      <c r="B77" t="s">
        <v>287</v>
      </c>
      <c r="C77">
        <v>10</v>
      </c>
      <c r="E77" t="s">
        <v>288</v>
      </c>
    </row>
    <row r="78" spans="1:5" ht="12.75" customHeight="1">
      <c r="B78" t="s">
        <v>289</v>
      </c>
      <c r="C78">
        <v>10</v>
      </c>
      <c r="E78" t="s">
        <v>201</v>
      </c>
    </row>
    <row r="79" spans="1:5" ht="12.75" customHeight="1">
      <c r="B79" t="s">
        <v>290</v>
      </c>
      <c r="C79">
        <v>10</v>
      </c>
      <c r="E79" t="s">
        <v>201</v>
      </c>
    </row>
    <row r="80" spans="1:5" ht="12.75" customHeight="1">
      <c r="B80" t="s">
        <v>291</v>
      </c>
      <c r="C80">
        <v>12</v>
      </c>
      <c r="E80" t="s">
        <v>271</v>
      </c>
    </row>
    <row r="81" spans="1:5" ht="12.75" customHeight="1">
      <c r="B81" t="s">
        <v>292</v>
      </c>
      <c r="C81">
        <v>11</v>
      </c>
    </row>
    <row r="82" spans="1:5" ht="12.75" customHeight="1">
      <c r="B82" t="s">
        <v>293</v>
      </c>
      <c r="C82">
        <v>10</v>
      </c>
    </row>
    <row r="84" spans="1:5" ht="12.75" customHeight="1">
      <c r="A84" s="29" t="s">
        <v>294</v>
      </c>
      <c r="B84" t="s">
        <v>295</v>
      </c>
      <c r="C84">
        <v>12</v>
      </c>
      <c r="D84" t="s">
        <v>296</v>
      </c>
    </row>
    <row r="85" spans="1:5" ht="12.75" customHeight="1">
      <c r="B85" t="s">
        <v>297</v>
      </c>
      <c r="C85">
        <v>11</v>
      </c>
      <c r="D85" t="s">
        <v>298</v>
      </c>
      <c r="E85">
        <v>17</v>
      </c>
    </row>
    <row r="86" spans="1:5" ht="12.75" customHeight="1">
      <c r="B86" t="s">
        <v>299</v>
      </c>
      <c r="C86">
        <v>10</v>
      </c>
      <c r="D86" t="s">
        <v>298</v>
      </c>
      <c r="E86">
        <v>17</v>
      </c>
    </row>
    <row r="87" spans="1:5" ht="12.75" customHeight="1">
      <c r="B87" t="s">
        <v>300</v>
      </c>
      <c r="C87">
        <v>12</v>
      </c>
      <c r="D87" t="s">
        <v>301</v>
      </c>
    </row>
    <row r="88" spans="1:5" ht="12.75" customHeight="1">
      <c r="B88" t="s">
        <v>302</v>
      </c>
      <c r="C88">
        <v>10</v>
      </c>
      <c r="E88" t="s">
        <v>303</v>
      </c>
    </row>
    <row r="89" spans="1:5" ht="12.75" customHeight="1">
      <c r="B89" t="s">
        <v>304</v>
      </c>
      <c r="C89">
        <v>11</v>
      </c>
      <c r="E89" t="s">
        <v>305</v>
      </c>
    </row>
    <row r="90" spans="1:5" ht="12.75" customHeight="1">
      <c r="B90" t="s">
        <v>306</v>
      </c>
      <c r="C90">
        <v>10</v>
      </c>
      <c r="D90">
        <v>17</v>
      </c>
      <c r="E90" t="s">
        <v>307</v>
      </c>
    </row>
    <row r="91" spans="1:5" ht="12.75" customHeight="1">
      <c r="B91" t="s">
        <v>308</v>
      </c>
      <c r="C91">
        <v>10</v>
      </c>
      <c r="D91">
        <v>17</v>
      </c>
      <c r="E91" t="s">
        <v>309</v>
      </c>
    </row>
    <row r="92" spans="1:5" ht="12.75" customHeight="1">
      <c r="B92" t="s">
        <v>310</v>
      </c>
      <c r="C92">
        <v>10</v>
      </c>
      <c r="D92">
        <v>17</v>
      </c>
      <c r="E92" t="s">
        <v>311</v>
      </c>
    </row>
    <row r="93" spans="1:5" ht="12.75" customHeight="1">
      <c r="A93" s="29"/>
    </row>
    <row r="94" spans="1:5" ht="12.75" customHeight="1">
      <c r="A94" s="29" t="s">
        <v>312</v>
      </c>
      <c r="B94" t="s">
        <v>313</v>
      </c>
      <c r="C94">
        <v>11</v>
      </c>
      <c r="D94" t="s">
        <v>201</v>
      </c>
    </row>
    <row r="95" spans="1:5" ht="12.75" customHeight="1">
      <c r="B95" t="s">
        <v>314</v>
      </c>
      <c r="C95">
        <v>9</v>
      </c>
      <c r="D95" t="s">
        <v>315</v>
      </c>
    </row>
    <row r="96" spans="1:5" ht="12.75" customHeight="1">
      <c r="B96" t="s">
        <v>316</v>
      </c>
      <c r="C96">
        <v>11</v>
      </c>
      <c r="D96" t="s">
        <v>317</v>
      </c>
    </row>
    <row r="97" spans="1:5" ht="12.75" customHeight="1">
      <c r="B97" t="s">
        <v>318</v>
      </c>
      <c r="C97">
        <v>9</v>
      </c>
      <c r="D97" t="s">
        <v>319</v>
      </c>
    </row>
    <row r="98" spans="1:5" ht="12.75" customHeight="1">
      <c r="B98" t="s">
        <v>320</v>
      </c>
      <c r="C98">
        <v>9</v>
      </c>
      <c r="E98" t="s">
        <v>271</v>
      </c>
    </row>
    <row r="99" spans="1:5" ht="12.75" customHeight="1">
      <c r="B99" t="s">
        <v>321</v>
      </c>
      <c r="C99">
        <v>11</v>
      </c>
      <c r="E99" t="s">
        <v>319</v>
      </c>
    </row>
    <row r="100" spans="1:5" ht="12.75" customHeight="1">
      <c r="B100" t="s">
        <v>322</v>
      </c>
      <c r="C100">
        <v>11</v>
      </c>
      <c r="E100" t="s">
        <v>323</v>
      </c>
    </row>
    <row r="101" spans="1:5" ht="12.75" customHeight="1">
      <c r="B101" t="s">
        <v>324</v>
      </c>
      <c r="C101">
        <v>9</v>
      </c>
      <c r="E101" t="s">
        <v>325</v>
      </c>
    </row>
    <row r="102" spans="1:5" ht="12.75" customHeight="1">
      <c r="B102" t="s">
        <v>326</v>
      </c>
      <c r="C102">
        <v>9</v>
      </c>
      <c r="E102" t="s">
        <v>327</v>
      </c>
    </row>
    <row r="103" spans="1:5" ht="12.75" customHeight="1">
      <c r="B103" t="s">
        <v>316</v>
      </c>
      <c r="C103">
        <v>11</v>
      </c>
      <c r="E103" t="s">
        <v>328</v>
      </c>
    </row>
    <row r="105" spans="1:5" ht="12.75" customHeight="1">
      <c r="A105" s="29" t="s">
        <v>80</v>
      </c>
      <c r="B105" t="s">
        <v>329</v>
      </c>
      <c r="C105">
        <v>12</v>
      </c>
      <c r="D105" t="s">
        <v>330</v>
      </c>
    </row>
    <row r="106" spans="1:5" ht="12.75" customHeight="1">
      <c r="B106" t="s">
        <v>331</v>
      </c>
      <c r="C106">
        <v>12</v>
      </c>
      <c r="D106" t="s">
        <v>263</v>
      </c>
    </row>
    <row r="107" spans="1:5" ht="12.75" customHeight="1">
      <c r="B107" t="s">
        <v>332</v>
      </c>
      <c r="C107">
        <v>10</v>
      </c>
      <c r="D107" t="s">
        <v>333</v>
      </c>
    </row>
    <row r="108" spans="1:5" ht="12.75" customHeight="1">
      <c r="B108" t="s">
        <v>334</v>
      </c>
      <c r="C108">
        <v>10</v>
      </c>
      <c r="E108" t="s">
        <v>335</v>
      </c>
    </row>
    <row r="109" spans="1:5" ht="12.75" customHeight="1">
      <c r="B109" t="s">
        <v>336</v>
      </c>
      <c r="C109">
        <v>11</v>
      </c>
      <c r="E109" t="s">
        <v>263</v>
      </c>
    </row>
    <row r="110" spans="1:5" ht="12.75" customHeight="1">
      <c r="B110" t="s">
        <v>337</v>
      </c>
      <c r="C110">
        <v>12</v>
      </c>
      <c r="E110" t="s">
        <v>338</v>
      </c>
    </row>
    <row r="111" spans="1:5" ht="12.75" customHeight="1">
      <c r="B111" t="s">
        <v>339</v>
      </c>
      <c r="C111">
        <v>12</v>
      </c>
      <c r="E111" t="s">
        <v>340</v>
      </c>
    </row>
    <row r="112" spans="1:5" ht="12.75" customHeight="1">
      <c r="B112" t="s">
        <v>341</v>
      </c>
      <c r="C112">
        <v>11</v>
      </c>
      <c r="E112" t="s">
        <v>273</v>
      </c>
    </row>
    <row r="113" spans="2:4" ht="12.75" customHeight="1">
      <c r="B113" t="s">
        <v>342</v>
      </c>
      <c r="C113">
        <v>10</v>
      </c>
      <c r="D113"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Score Grid</vt:lpstr>
      <vt:lpstr>Score Entry</vt:lpstr>
      <vt:lpstr>Rotation</vt:lpstr>
      <vt:lpstr>Read Me</vt:lpstr>
      <vt:lpstr>Scratch</vt:lpstr>
      <vt:lpstr>RP Forms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dc:creator>
  <cp:lastModifiedBy>J A Booker</cp:lastModifiedBy>
  <dcterms:created xsi:type="dcterms:W3CDTF">2013-06-11T12:57:14Z</dcterms:created>
  <dcterms:modified xsi:type="dcterms:W3CDTF">2013-06-11T12:57:15Z</dcterms:modified>
</cp:coreProperties>
</file>